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royo\Desktop\Museo Nacional\PRESUPUESTO\PRESUPUESTO 2019\PRESUPUESTO ORDINARIO 2019\PARA CGR ORDINARIO 2019\INFORMACIÓN CGR\"/>
    </mc:Choice>
  </mc:AlternateContent>
  <bookViews>
    <workbookView xWindow="0" yWindow="0" windowWidth="20490" windowHeight="7320" tabRatio="797" activeTab="5"/>
  </bookViews>
  <sheets>
    <sheet name="Rel Puesto 2018" sheetId="26" r:id="rId1"/>
    <sheet name="Cargas Sociales" sheetId="81" r:id="rId2"/>
    <sheet name="Remuneraciones Cargos fijos" sheetId="80" r:id="rId3"/>
    <sheet name="RESUMEN DE PUESTO" sheetId="82" r:id="rId4"/>
    <sheet name="FORMULA 9" sheetId="84" r:id="rId5"/>
    <sheet name="FORMULA 10" sheetId="83" r:id="rId6"/>
    <sheet name="Desgloce Pluses" sheetId="85" r:id="rId7"/>
    <sheet name="Desg. Grupo Ocupacional" sheetId="86" r:id="rId8"/>
    <sheet name="Puestos Asesoría" sheetId="89" r:id="rId9"/>
    <sheet name="comparativo puestos" sheetId="87" r:id="rId10"/>
    <sheet name="Detalle Extras" sheetId="88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'Rel Puesto 2018'!$A$1:$ITI$391</definedName>
    <definedName name="_xlnm.Print_Area" localSheetId="1">'Cargas Sociales'!$A$1:$Q$173</definedName>
    <definedName name="_xlnm.Print_Area" localSheetId="5">'FORMULA 10'!$A$1:$J$28</definedName>
    <definedName name="_xlnm.Print_Area" localSheetId="4">'FORMULA 9'!$A$1:$I$29</definedName>
    <definedName name="_xlnm.Print_Area" localSheetId="0">'Rel Puesto 2018'!$A$1:$L$175</definedName>
    <definedName name="_xlnm.Print_Area" localSheetId="2">'Remuneraciones Cargos fijos'!$A$1:$H$43</definedName>
    <definedName name="_xlnm.Print_Area" localSheetId="3">'RESUMEN DE PUESTO'!$B$1:$J$149</definedName>
  </definedNames>
  <calcPr calcId="162913"/>
</workbook>
</file>

<file path=xl/calcChain.xml><?xml version="1.0" encoding="utf-8"?>
<calcChain xmlns="http://schemas.openxmlformats.org/spreadsheetml/2006/main">
  <c r="G86" i="88" l="1"/>
  <c r="G85" i="88"/>
  <c r="G84" i="88"/>
  <c r="G83" i="88"/>
  <c r="H82" i="88"/>
  <c r="G82" i="88"/>
  <c r="L80" i="88"/>
  <c r="I80" i="88"/>
  <c r="H80" i="88"/>
  <c r="G80" i="88"/>
  <c r="J80" i="88" s="1"/>
  <c r="P79" i="88"/>
  <c r="M79" i="88"/>
  <c r="H79" i="88"/>
  <c r="I79" i="88" s="1"/>
  <c r="G79" i="88"/>
  <c r="J79" i="88" s="1"/>
  <c r="H78" i="88"/>
  <c r="I78" i="88" s="1"/>
  <c r="G78" i="88"/>
  <c r="I77" i="88"/>
  <c r="H77" i="88"/>
  <c r="G77" i="88"/>
  <c r="M76" i="88"/>
  <c r="I76" i="88"/>
  <c r="H76" i="88"/>
  <c r="G76" i="88"/>
  <c r="J76" i="88" s="1"/>
  <c r="H75" i="88"/>
  <c r="I75" i="88" s="1"/>
  <c r="G75" i="88"/>
  <c r="I74" i="88"/>
  <c r="H74" i="88"/>
  <c r="G74" i="88"/>
  <c r="I73" i="88"/>
  <c r="H73" i="88"/>
  <c r="G73" i="88"/>
  <c r="I72" i="88"/>
  <c r="H72" i="88"/>
  <c r="G72" i="88"/>
  <c r="J72" i="88" s="1"/>
  <c r="H71" i="88"/>
  <c r="I71" i="88" s="1"/>
  <c r="G71" i="88"/>
  <c r="J71" i="88" s="1"/>
  <c r="I70" i="88"/>
  <c r="H70" i="88"/>
  <c r="G70" i="88"/>
  <c r="I69" i="88"/>
  <c r="H69" i="88"/>
  <c r="G69" i="88"/>
  <c r="H68" i="88"/>
  <c r="G68" i="88"/>
  <c r="H67" i="88"/>
  <c r="G67" i="88"/>
  <c r="H66" i="88"/>
  <c r="G66" i="88"/>
  <c r="H65" i="88"/>
  <c r="G65" i="88"/>
  <c r="H64" i="88"/>
  <c r="I64" i="88" s="1"/>
  <c r="G64" i="88"/>
  <c r="J64" i="88" s="1"/>
  <c r="I63" i="88"/>
  <c r="J63" i="88" s="1"/>
  <c r="H63" i="88"/>
  <c r="G63" i="88"/>
  <c r="G61" i="88"/>
  <c r="G60" i="88"/>
  <c r="G59" i="88"/>
  <c r="G58" i="88"/>
  <c r="G57" i="88"/>
  <c r="H55" i="88"/>
  <c r="I55" i="88" s="1"/>
  <c r="G55" i="88"/>
  <c r="I54" i="88"/>
  <c r="H54" i="88"/>
  <c r="G54" i="88"/>
  <c r="H53" i="88"/>
  <c r="I53" i="88" s="1"/>
  <c r="G53" i="88"/>
  <c r="H52" i="88"/>
  <c r="I52" i="88" s="1"/>
  <c r="G52" i="88"/>
  <c r="J51" i="88"/>
  <c r="I51" i="88"/>
  <c r="H51" i="88"/>
  <c r="G51" i="88"/>
  <c r="G49" i="88"/>
  <c r="G48" i="88"/>
  <c r="H47" i="88"/>
  <c r="G47" i="88"/>
  <c r="G45" i="88"/>
  <c r="G44" i="88"/>
  <c r="G43" i="88"/>
  <c r="H42" i="88"/>
  <c r="I42" i="88" s="1"/>
  <c r="G42" i="88"/>
  <c r="H40" i="88"/>
  <c r="I40" i="88" s="1"/>
  <c r="G40" i="88"/>
  <c r="H39" i="88"/>
  <c r="G39" i="88"/>
  <c r="G38" i="88"/>
  <c r="G37" i="88"/>
  <c r="H35" i="88"/>
  <c r="G35" i="88"/>
  <c r="I34" i="88"/>
  <c r="H34" i="88"/>
  <c r="G34" i="88"/>
  <c r="G33" i="88"/>
  <c r="H33" i="88" s="1"/>
  <c r="G32" i="88"/>
  <c r="H32" i="88" s="1"/>
  <c r="I31" i="88"/>
  <c r="J31" i="88" s="1"/>
  <c r="G31" i="88"/>
  <c r="H31" i="88" s="1"/>
  <c r="W30" i="88"/>
  <c r="G30" i="88"/>
  <c r="H28" i="88"/>
  <c r="I28" i="88" s="1"/>
  <c r="G28" i="88"/>
  <c r="J28" i="88" s="1"/>
  <c r="M28" i="88" s="1"/>
  <c r="H27" i="88"/>
  <c r="I27" i="88" s="1"/>
  <c r="G27" i="88"/>
  <c r="I26" i="88"/>
  <c r="H26" i="88"/>
  <c r="G26" i="88"/>
  <c r="L25" i="88"/>
  <c r="I25" i="88"/>
  <c r="H25" i="88"/>
  <c r="G25" i="88"/>
  <c r="J25" i="88" s="1"/>
  <c r="I24" i="88"/>
  <c r="J24" i="88" s="1"/>
  <c r="H24" i="88"/>
  <c r="G24" i="88"/>
  <c r="G22" i="88"/>
  <c r="G21" i="88"/>
  <c r="G20" i="88"/>
  <c r="H18" i="88"/>
  <c r="G18" i="88"/>
  <c r="H17" i="88"/>
  <c r="G17" i="88"/>
  <c r="H16" i="88"/>
  <c r="G16" i="88"/>
  <c r="Y15" i="88"/>
  <c r="L15" i="88"/>
  <c r="I15" i="88"/>
  <c r="H15" i="88"/>
  <c r="G15" i="88"/>
  <c r="J15" i="88" s="1"/>
  <c r="N14" i="88"/>
  <c r="I14" i="88"/>
  <c r="J14" i="88" s="1"/>
  <c r="H14" i="88"/>
  <c r="G14" i="88"/>
  <c r="J13" i="88"/>
  <c r="I13" i="88"/>
  <c r="H13" i="88"/>
  <c r="G13" i="88"/>
  <c r="I12" i="88"/>
  <c r="J12" i="88" s="1"/>
  <c r="N12" i="88" s="1"/>
  <c r="H12" i="88"/>
  <c r="G12" i="88"/>
  <c r="J11" i="88"/>
  <c r="I11" i="88"/>
  <c r="H11" i="88"/>
  <c r="G11" i="88"/>
  <c r="P10" i="88"/>
  <c r="J10" i="88"/>
  <c r="I10" i="88"/>
  <c r="H10" i="88"/>
  <c r="G10" i="88"/>
  <c r="H9" i="88"/>
  <c r="G9" i="88"/>
  <c r="H8" i="88"/>
  <c r="G8" i="88"/>
  <c r="H7" i="88"/>
  <c r="G7" i="88"/>
  <c r="H6" i="88"/>
  <c r="G6" i="88"/>
  <c r="I5" i="88"/>
  <c r="H5" i="88"/>
  <c r="G5" i="88"/>
  <c r="F2" i="88"/>
  <c r="G2" i="88" s="1"/>
  <c r="H2" i="88" s="1"/>
  <c r="I2" i="88" s="1"/>
  <c r="D29" i="87"/>
  <c r="C29" i="87"/>
  <c r="D35" i="86"/>
  <c r="E16" i="86"/>
  <c r="E15" i="86"/>
  <c r="E14" i="86"/>
  <c r="E13" i="86"/>
  <c r="E12" i="86"/>
  <c r="E11" i="86"/>
  <c r="E9" i="86"/>
  <c r="E35" i="86" s="1"/>
  <c r="D9" i="86"/>
  <c r="C9" i="86"/>
  <c r="C35" i="86" s="1"/>
  <c r="B18" i="85"/>
  <c r="B20" i="85" s="1"/>
  <c r="B15" i="85"/>
  <c r="B9" i="85"/>
  <c r="P11" i="88" l="1"/>
  <c r="L11" i="88"/>
  <c r="O11" i="88"/>
  <c r="K11" i="88"/>
  <c r="N11" i="88"/>
  <c r="M11" i="88"/>
  <c r="P24" i="88"/>
  <c r="L24" i="88"/>
  <c r="O24" i="88"/>
  <c r="K24" i="88"/>
  <c r="M24" i="88"/>
  <c r="R24" i="88"/>
  <c r="P31" i="88"/>
  <c r="L31" i="88"/>
  <c r="O31" i="88"/>
  <c r="K31" i="88"/>
  <c r="N31" i="88"/>
  <c r="M31" i="88"/>
  <c r="N24" i="88"/>
  <c r="I38" i="88"/>
  <c r="H38" i="88"/>
  <c r="J38" i="88"/>
  <c r="J42" i="88"/>
  <c r="O28" i="88"/>
  <c r="K28" i="88"/>
  <c r="R28" i="88"/>
  <c r="N28" i="88"/>
  <c r="L28" i="88"/>
  <c r="P28" i="88"/>
  <c r="I37" i="88"/>
  <c r="H37" i="88"/>
  <c r="J37" i="88" s="1"/>
  <c r="O64" i="88"/>
  <c r="K64" i="88"/>
  <c r="Q64" i="88" s="1"/>
  <c r="R64" i="88" s="1"/>
  <c r="N64" i="88"/>
  <c r="L64" i="88"/>
  <c r="P64" i="88"/>
  <c r="M64" i="88"/>
  <c r="P12" i="88"/>
  <c r="L12" i="88"/>
  <c r="O12" i="88"/>
  <c r="K12" i="88"/>
  <c r="M12" i="88"/>
  <c r="J5" i="88"/>
  <c r="O10" i="88"/>
  <c r="K10" i="88"/>
  <c r="N10" i="88"/>
  <c r="M10" i="88"/>
  <c r="L10" i="88"/>
  <c r="P13" i="88"/>
  <c r="L13" i="88"/>
  <c r="O13" i="88"/>
  <c r="K13" i="88"/>
  <c r="N13" i="88"/>
  <c r="M13" i="88"/>
  <c r="P14" i="88"/>
  <c r="L14" i="88"/>
  <c r="O14" i="88"/>
  <c r="K14" i="88"/>
  <c r="M14" i="88"/>
  <c r="J32" i="88"/>
  <c r="I32" i="88"/>
  <c r="H57" i="88"/>
  <c r="P63" i="88"/>
  <c r="L63" i="88"/>
  <c r="O63" i="88"/>
  <c r="K63" i="88"/>
  <c r="Q63" i="88" s="1"/>
  <c r="R63" i="88" s="1"/>
  <c r="N63" i="88"/>
  <c r="M63" i="88"/>
  <c r="O72" i="88"/>
  <c r="K72" i="88"/>
  <c r="N72" i="88"/>
  <c r="P72" i="88"/>
  <c r="M72" i="88"/>
  <c r="I7" i="88"/>
  <c r="J7" i="88" s="1"/>
  <c r="O15" i="88"/>
  <c r="K15" i="88"/>
  <c r="Q15" i="88" s="1"/>
  <c r="N15" i="88"/>
  <c r="M15" i="88"/>
  <c r="O25" i="88"/>
  <c r="K25" i="88"/>
  <c r="R25" i="88"/>
  <c r="N25" i="88"/>
  <c r="M25" i="88"/>
  <c r="I30" i="88"/>
  <c r="I44" i="88"/>
  <c r="H58" i="88"/>
  <c r="H59" i="88"/>
  <c r="I59" i="88" s="1"/>
  <c r="J59" i="88" s="1"/>
  <c r="I60" i="88"/>
  <c r="H60" i="88"/>
  <c r="J60" i="88"/>
  <c r="I61" i="88"/>
  <c r="H61" i="88"/>
  <c r="J61" i="88" s="1"/>
  <c r="O71" i="88"/>
  <c r="K71" i="88"/>
  <c r="N71" i="88"/>
  <c r="L71" i="88"/>
  <c r="P71" i="88"/>
  <c r="M71" i="88"/>
  <c r="O76" i="88"/>
  <c r="K76" i="88"/>
  <c r="N76" i="88"/>
  <c r="P76" i="88"/>
  <c r="L76" i="88"/>
  <c r="I6" i="88"/>
  <c r="J6" i="88" s="1"/>
  <c r="I8" i="88"/>
  <c r="J8" i="88" s="1"/>
  <c r="I9" i="88"/>
  <c r="J9" i="88" s="1"/>
  <c r="P15" i="88"/>
  <c r="H20" i="88"/>
  <c r="I20" i="88" s="1"/>
  <c r="I21" i="88"/>
  <c r="H21" i="88"/>
  <c r="H22" i="88"/>
  <c r="P25" i="88"/>
  <c r="J26" i="88"/>
  <c r="H30" i="88"/>
  <c r="J30" i="88" s="1"/>
  <c r="I33" i="88"/>
  <c r="J33" i="88" s="1"/>
  <c r="J34" i="88"/>
  <c r="H43" i="88"/>
  <c r="H44" i="88"/>
  <c r="J44" i="88" s="1"/>
  <c r="H45" i="88"/>
  <c r="J52" i="88"/>
  <c r="I16" i="88"/>
  <c r="J16" i="88" s="1"/>
  <c r="J17" i="88"/>
  <c r="I17" i="88"/>
  <c r="I18" i="88"/>
  <c r="J18" i="88" s="1"/>
  <c r="J27" i="88"/>
  <c r="J35" i="88"/>
  <c r="I35" i="88"/>
  <c r="I39" i="88"/>
  <c r="J39" i="88" s="1"/>
  <c r="J40" i="88"/>
  <c r="H48" i="88"/>
  <c r="I48" i="88" s="1"/>
  <c r="J48" i="88" s="1"/>
  <c r="I49" i="88"/>
  <c r="H49" i="88"/>
  <c r="J49" i="88"/>
  <c r="P51" i="88"/>
  <c r="L51" i="88"/>
  <c r="O51" i="88"/>
  <c r="K51" i="88"/>
  <c r="N51" i="88"/>
  <c r="M51" i="88"/>
  <c r="J53" i="88"/>
  <c r="L72" i="88"/>
  <c r="J54" i="88"/>
  <c r="O79" i="88"/>
  <c r="K79" i="88"/>
  <c r="N79" i="88"/>
  <c r="L79" i="88"/>
  <c r="I47" i="88"/>
  <c r="J47" i="88" s="1"/>
  <c r="J55" i="88"/>
  <c r="J75" i="88"/>
  <c r="O80" i="88"/>
  <c r="K80" i="88"/>
  <c r="N80" i="88"/>
  <c r="P80" i="88"/>
  <c r="M80" i="88"/>
  <c r="I65" i="88"/>
  <c r="J65" i="88" s="1"/>
  <c r="J66" i="88"/>
  <c r="I66" i="88"/>
  <c r="I67" i="88"/>
  <c r="J67" i="88" s="1"/>
  <c r="J68" i="88"/>
  <c r="I68" i="88"/>
  <c r="J69" i="88"/>
  <c r="J73" i="88"/>
  <c r="J77" i="88"/>
  <c r="I82" i="88"/>
  <c r="J82" i="88" s="1"/>
  <c r="J70" i="88"/>
  <c r="J74" i="88"/>
  <c r="J78" i="88"/>
  <c r="H83" i="88"/>
  <c r="I84" i="88"/>
  <c r="H84" i="88"/>
  <c r="H85" i="88"/>
  <c r="I85" i="88" s="1"/>
  <c r="I86" i="88"/>
  <c r="H86" i="88"/>
  <c r="C18" i="83"/>
  <c r="I18" i="83"/>
  <c r="H18" i="83"/>
  <c r="G18" i="83"/>
  <c r="F18" i="83"/>
  <c r="J17" i="83"/>
  <c r="J18" i="83" s="1"/>
  <c r="D18" i="83"/>
  <c r="H22" i="84"/>
  <c r="G22" i="84"/>
  <c r="F22" i="84"/>
  <c r="F149" i="82"/>
  <c r="H147" i="82"/>
  <c r="H149" i="82" s="1"/>
  <c r="G147" i="82"/>
  <c r="G149" i="82" s="1"/>
  <c r="F147" i="82"/>
  <c r="E147" i="82"/>
  <c r="E149" i="82" s="1"/>
  <c r="D147" i="82"/>
  <c r="D149" i="82" s="1"/>
  <c r="J146" i="82"/>
  <c r="C146" i="82"/>
  <c r="J145" i="82"/>
  <c r="C145" i="82"/>
  <c r="J144" i="82"/>
  <c r="C144" i="82"/>
  <c r="J143" i="82"/>
  <c r="C143" i="82"/>
  <c r="J142" i="82"/>
  <c r="C142" i="82"/>
  <c r="J141" i="82"/>
  <c r="C141" i="82"/>
  <c r="J140" i="82"/>
  <c r="C140" i="82"/>
  <c r="J139" i="82"/>
  <c r="C139" i="82"/>
  <c r="J138" i="82"/>
  <c r="C138" i="82"/>
  <c r="J137" i="82"/>
  <c r="C137" i="82"/>
  <c r="J136" i="82"/>
  <c r="C136" i="82"/>
  <c r="J135" i="82"/>
  <c r="C135" i="82"/>
  <c r="J134" i="82"/>
  <c r="C134" i="82"/>
  <c r="J133" i="82"/>
  <c r="C133" i="82"/>
  <c r="J132" i="82"/>
  <c r="C132" i="82"/>
  <c r="B132" i="82"/>
  <c r="B133" i="82" s="1"/>
  <c r="B134" i="82" s="1"/>
  <c r="B135" i="82" s="1"/>
  <c r="B136" i="82" s="1"/>
  <c r="B137" i="82" s="1"/>
  <c r="B138" i="82" s="1"/>
  <c r="B139" i="82" s="1"/>
  <c r="B140" i="82" s="1"/>
  <c r="B141" i="82" s="1"/>
  <c r="B142" i="82" s="1"/>
  <c r="B143" i="82" s="1"/>
  <c r="B144" i="82" s="1"/>
  <c r="B145" i="82" s="1"/>
  <c r="B146" i="82" s="1"/>
  <c r="J131" i="82"/>
  <c r="C131" i="82"/>
  <c r="J130" i="82"/>
  <c r="C130" i="82"/>
  <c r="J129" i="82"/>
  <c r="C129" i="82"/>
  <c r="J128" i="82"/>
  <c r="C128" i="82"/>
  <c r="J127" i="82"/>
  <c r="C127" i="82"/>
  <c r="J126" i="82"/>
  <c r="C126" i="82"/>
  <c r="J125" i="82"/>
  <c r="C125" i="82"/>
  <c r="J124" i="82"/>
  <c r="C124" i="82"/>
  <c r="J123" i="82"/>
  <c r="C123" i="82"/>
  <c r="J122" i="82"/>
  <c r="C122" i="82"/>
  <c r="J121" i="82"/>
  <c r="C121" i="82"/>
  <c r="J120" i="82"/>
  <c r="C120" i="82"/>
  <c r="J119" i="82"/>
  <c r="C119" i="82"/>
  <c r="J118" i="82"/>
  <c r="C118" i="82"/>
  <c r="J117" i="82"/>
  <c r="C117" i="82"/>
  <c r="J116" i="82"/>
  <c r="C116" i="82"/>
  <c r="J115" i="82"/>
  <c r="C115" i="82"/>
  <c r="J114" i="82"/>
  <c r="C114" i="82"/>
  <c r="J113" i="82"/>
  <c r="C113" i="82"/>
  <c r="J112" i="82"/>
  <c r="C112" i="82"/>
  <c r="J111" i="82"/>
  <c r="C111" i="82"/>
  <c r="J110" i="82"/>
  <c r="C110" i="82"/>
  <c r="J109" i="82"/>
  <c r="C109" i="82"/>
  <c r="J108" i="82"/>
  <c r="C108" i="82"/>
  <c r="J107" i="82"/>
  <c r="C107" i="82"/>
  <c r="J106" i="82"/>
  <c r="C106" i="82"/>
  <c r="J105" i="82"/>
  <c r="C105" i="82"/>
  <c r="J104" i="82"/>
  <c r="C104" i="82"/>
  <c r="J103" i="82"/>
  <c r="C103" i="82"/>
  <c r="J102" i="82"/>
  <c r="C102" i="82"/>
  <c r="J101" i="82"/>
  <c r="C101" i="82"/>
  <c r="J100" i="82"/>
  <c r="C100" i="82"/>
  <c r="J99" i="82"/>
  <c r="C99" i="82"/>
  <c r="J98" i="82"/>
  <c r="C98" i="82"/>
  <c r="J97" i="82"/>
  <c r="C97" i="82"/>
  <c r="J96" i="82"/>
  <c r="C96" i="82"/>
  <c r="J95" i="82"/>
  <c r="C95" i="82"/>
  <c r="J94" i="82"/>
  <c r="C94" i="82"/>
  <c r="J93" i="82"/>
  <c r="C93" i="82"/>
  <c r="K92" i="82"/>
  <c r="J92" i="82"/>
  <c r="C92" i="82"/>
  <c r="J91" i="82"/>
  <c r="C91" i="82"/>
  <c r="J90" i="82"/>
  <c r="C90" i="82"/>
  <c r="J89" i="82"/>
  <c r="C89" i="82"/>
  <c r="J88" i="82"/>
  <c r="C88" i="82"/>
  <c r="J87" i="82"/>
  <c r="C87" i="82"/>
  <c r="J86" i="82"/>
  <c r="C86" i="82"/>
  <c r="J85" i="82"/>
  <c r="C85" i="82"/>
  <c r="J84" i="82"/>
  <c r="C84" i="82"/>
  <c r="J83" i="82"/>
  <c r="C83" i="82"/>
  <c r="J82" i="82"/>
  <c r="C82" i="82"/>
  <c r="J81" i="82"/>
  <c r="C81" i="82"/>
  <c r="J80" i="82"/>
  <c r="C80" i="82"/>
  <c r="J79" i="82"/>
  <c r="C79" i="82"/>
  <c r="J78" i="82"/>
  <c r="C78" i="82"/>
  <c r="J77" i="82"/>
  <c r="C77" i="82"/>
  <c r="J76" i="82"/>
  <c r="C76" i="82"/>
  <c r="J75" i="82"/>
  <c r="C75" i="82"/>
  <c r="J74" i="82"/>
  <c r="C74" i="82"/>
  <c r="J73" i="82"/>
  <c r="C73" i="82"/>
  <c r="J72" i="82"/>
  <c r="C72" i="82"/>
  <c r="J71" i="82"/>
  <c r="C71" i="82"/>
  <c r="J70" i="82"/>
  <c r="C70" i="82"/>
  <c r="J69" i="82"/>
  <c r="C69" i="82"/>
  <c r="J68" i="82"/>
  <c r="C68" i="82"/>
  <c r="J67" i="82"/>
  <c r="C67" i="82"/>
  <c r="J66" i="82"/>
  <c r="C66" i="82"/>
  <c r="J65" i="82"/>
  <c r="C65" i="82"/>
  <c r="J64" i="82"/>
  <c r="C64" i="82"/>
  <c r="J63" i="82"/>
  <c r="C63" i="82"/>
  <c r="J62" i="82"/>
  <c r="C62" i="82"/>
  <c r="J61" i="82"/>
  <c r="C61" i="82"/>
  <c r="J60" i="82"/>
  <c r="C60" i="82"/>
  <c r="J59" i="82"/>
  <c r="C59" i="82"/>
  <c r="J58" i="82"/>
  <c r="C58" i="82"/>
  <c r="J57" i="82"/>
  <c r="C57" i="82"/>
  <c r="J56" i="82"/>
  <c r="C56" i="82"/>
  <c r="J55" i="82"/>
  <c r="C55" i="82"/>
  <c r="J54" i="82"/>
  <c r="C54" i="82"/>
  <c r="J53" i="82"/>
  <c r="C53" i="82"/>
  <c r="J52" i="82"/>
  <c r="C52" i="82"/>
  <c r="J51" i="82"/>
  <c r="C51" i="82"/>
  <c r="J50" i="82"/>
  <c r="C50" i="82"/>
  <c r="J49" i="82"/>
  <c r="C49" i="82"/>
  <c r="J48" i="82"/>
  <c r="C48" i="82"/>
  <c r="J47" i="82"/>
  <c r="C47" i="82"/>
  <c r="J46" i="82"/>
  <c r="C46" i="82"/>
  <c r="J45" i="82"/>
  <c r="C45" i="82"/>
  <c r="J44" i="82"/>
  <c r="C44" i="82"/>
  <c r="J43" i="82"/>
  <c r="C43" i="82"/>
  <c r="J42" i="82"/>
  <c r="C42" i="82"/>
  <c r="J41" i="82"/>
  <c r="C41" i="82"/>
  <c r="J40" i="82"/>
  <c r="C40" i="82"/>
  <c r="J39" i="82"/>
  <c r="C39" i="82"/>
  <c r="J38" i="82"/>
  <c r="C38" i="82"/>
  <c r="J37" i="82"/>
  <c r="C37" i="82"/>
  <c r="J36" i="82"/>
  <c r="C36" i="82"/>
  <c r="J35" i="82"/>
  <c r="C35" i="82"/>
  <c r="J34" i="82"/>
  <c r="C34" i="82"/>
  <c r="J33" i="82"/>
  <c r="C33" i="82"/>
  <c r="J32" i="82"/>
  <c r="C32" i="82"/>
  <c r="J31" i="82"/>
  <c r="C31" i="82"/>
  <c r="J30" i="82"/>
  <c r="C30" i="82"/>
  <c r="J29" i="82"/>
  <c r="C29" i="82"/>
  <c r="J28" i="82"/>
  <c r="C28" i="82"/>
  <c r="J27" i="82"/>
  <c r="C27" i="82"/>
  <c r="J26" i="82"/>
  <c r="C26" i="82"/>
  <c r="J25" i="82"/>
  <c r="C25" i="82"/>
  <c r="J24" i="82"/>
  <c r="C24" i="82"/>
  <c r="J23" i="82"/>
  <c r="C23" i="82"/>
  <c r="J22" i="82"/>
  <c r="C22" i="82"/>
  <c r="J21" i="82"/>
  <c r="C21" i="82"/>
  <c r="J20" i="82"/>
  <c r="C20" i="82"/>
  <c r="J19" i="82"/>
  <c r="C19" i="82"/>
  <c r="J18" i="82"/>
  <c r="C18" i="82"/>
  <c r="J17" i="82"/>
  <c r="C17" i="82"/>
  <c r="J16" i="82"/>
  <c r="C16" i="82"/>
  <c r="J15" i="82"/>
  <c r="C15" i="82"/>
  <c r="J14" i="82"/>
  <c r="C14" i="82"/>
  <c r="J13" i="82"/>
  <c r="C13" i="82"/>
  <c r="J12" i="82"/>
  <c r="C12" i="82"/>
  <c r="J11" i="82"/>
  <c r="C11" i="82"/>
  <c r="J10" i="82"/>
  <c r="C10" i="82"/>
  <c r="J9" i="82"/>
  <c r="C9" i="82"/>
  <c r="J8" i="82"/>
  <c r="C8" i="82"/>
  <c r="B8" i="82"/>
  <c r="B9" i="82" s="1"/>
  <c r="B10" i="82" s="1"/>
  <c r="B11" i="82" s="1"/>
  <c r="B12" i="82" s="1"/>
  <c r="B13" i="82" s="1"/>
  <c r="B14" i="82" s="1"/>
  <c r="B15" i="82" s="1"/>
  <c r="B16" i="82" s="1"/>
  <c r="B17" i="82" s="1"/>
  <c r="B18" i="82" s="1"/>
  <c r="B19" i="82" s="1"/>
  <c r="B20" i="82" s="1"/>
  <c r="B21" i="82" s="1"/>
  <c r="B22" i="82" s="1"/>
  <c r="B23" i="82" s="1"/>
  <c r="B24" i="82" s="1"/>
  <c r="B25" i="82" s="1"/>
  <c r="B26" i="82" s="1"/>
  <c r="B27" i="82" s="1"/>
  <c r="B28" i="82" s="1"/>
  <c r="B29" i="82" s="1"/>
  <c r="B30" i="82" s="1"/>
  <c r="B31" i="82" s="1"/>
  <c r="B32" i="82" s="1"/>
  <c r="B33" i="82" s="1"/>
  <c r="B34" i="82" s="1"/>
  <c r="B35" i="82" s="1"/>
  <c r="B36" i="82" s="1"/>
  <c r="B37" i="82" s="1"/>
  <c r="B38" i="82" s="1"/>
  <c r="B39" i="82" s="1"/>
  <c r="B40" i="82" s="1"/>
  <c r="B41" i="82" s="1"/>
  <c r="B42" i="82" s="1"/>
  <c r="B43" i="82" s="1"/>
  <c r="B44" i="82" s="1"/>
  <c r="B45" i="82" s="1"/>
  <c r="B46" i="82" s="1"/>
  <c r="B47" i="82" s="1"/>
  <c r="B48" i="82" s="1"/>
  <c r="B49" i="82" s="1"/>
  <c r="B50" i="82" s="1"/>
  <c r="B51" i="82" s="1"/>
  <c r="B52" i="82" s="1"/>
  <c r="B53" i="82" s="1"/>
  <c r="B54" i="82" s="1"/>
  <c r="B55" i="82" s="1"/>
  <c r="B56" i="82" s="1"/>
  <c r="B57" i="82" s="1"/>
  <c r="B58" i="82" s="1"/>
  <c r="B59" i="82" s="1"/>
  <c r="B60" i="82" s="1"/>
  <c r="B61" i="82" s="1"/>
  <c r="B62" i="82" s="1"/>
  <c r="B63" i="82" s="1"/>
  <c r="B64" i="82" s="1"/>
  <c r="B65" i="82" s="1"/>
  <c r="B66" i="82" s="1"/>
  <c r="B67" i="82" s="1"/>
  <c r="B68" i="82" s="1"/>
  <c r="B69" i="82" s="1"/>
  <c r="B70" i="82" s="1"/>
  <c r="B71" i="82" s="1"/>
  <c r="B72" i="82" s="1"/>
  <c r="B73" i="82" s="1"/>
  <c r="B74" i="82" s="1"/>
  <c r="B75" i="82" s="1"/>
  <c r="B76" i="82" s="1"/>
  <c r="B77" i="82" s="1"/>
  <c r="B78" i="82" s="1"/>
  <c r="B79" i="82" s="1"/>
  <c r="B80" i="82" s="1"/>
  <c r="B81" i="82" s="1"/>
  <c r="B82" i="82" s="1"/>
  <c r="B83" i="82" s="1"/>
  <c r="B84" i="82" s="1"/>
  <c r="B85" i="82" s="1"/>
  <c r="B86" i="82" s="1"/>
  <c r="B87" i="82" s="1"/>
  <c r="B88" i="82" s="1"/>
  <c r="B89" i="82" s="1"/>
  <c r="B90" i="82" s="1"/>
  <c r="B91" i="82" s="1"/>
  <c r="B92" i="82" s="1"/>
  <c r="B93" i="82" s="1"/>
  <c r="B94" i="82" s="1"/>
  <c r="B95" i="82" s="1"/>
  <c r="B96" i="82" s="1"/>
  <c r="B97" i="82" s="1"/>
  <c r="B98" i="82" s="1"/>
  <c r="B99" i="82" s="1"/>
  <c r="B100" i="82" s="1"/>
  <c r="B101" i="82" s="1"/>
  <c r="B102" i="82" s="1"/>
  <c r="B103" i="82" s="1"/>
  <c r="B104" i="82" s="1"/>
  <c r="B105" i="82" s="1"/>
  <c r="B106" i="82" s="1"/>
  <c r="B107" i="82" s="1"/>
  <c r="B108" i="82" s="1"/>
  <c r="B109" i="82" s="1"/>
  <c r="B110" i="82" s="1"/>
  <c r="B111" i="82" s="1"/>
  <c r="B112" i="82" s="1"/>
  <c r="B113" i="82" s="1"/>
  <c r="B114" i="82" s="1"/>
  <c r="B115" i="82" s="1"/>
  <c r="B116" i="82" s="1"/>
  <c r="B117" i="82" s="1"/>
  <c r="B118" i="82" s="1"/>
  <c r="B119" i="82" s="1"/>
  <c r="B120" i="82" s="1"/>
  <c r="B121" i="82" s="1"/>
  <c r="B122" i="82" s="1"/>
  <c r="B123" i="82" s="1"/>
  <c r="B124" i="82" s="1"/>
  <c r="B125" i="82" s="1"/>
  <c r="B126" i="82" s="1"/>
  <c r="B127" i="82" s="1"/>
  <c r="B128" i="82" s="1"/>
  <c r="B129" i="82" s="1"/>
  <c r="J7" i="82"/>
  <c r="J147" i="82" s="1"/>
  <c r="J149" i="82" s="1"/>
  <c r="C7" i="82"/>
  <c r="E42" i="80"/>
  <c r="H16" i="80"/>
  <c r="C9" i="80"/>
  <c r="F14" i="80" s="1"/>
  <c r="F15" i="80" s="1"/>
  <c r="F18" i="80" s="1"/>
  <c r="C14" i="80" l="1"/>
  <c r="C15" i="80" s="1"/>
  <c r="G14" i="80"/>
  <c r="G15" i="80" s="1"/>
  <c r="G18" i="80" s="1"/>
  <c r="E14" i="80"/>
  <c r="E15" i="80" s="1"/>
  <c r="E18" i="80" s="1"/>
  <c r="S64" i="88"/>
  <c r="U64" i="88" s="1"/>
  <c r="T64" i="88"/>
  <c r="V64" i="88" s="1"/>
  <c r="N82" i="88"/>
  <c r="M82" i="88"/>
  <c r="P82" i="88"/>
  <c r="O82" i="88"/>
  <c r="L82" i="88"/>
  <c r="K82" i="88"/>
  <c r="N18" i="88"/>
  <c r="M18" i="88"/>
  <c r="O18" i="88"/>
  <c r="L18" i="88"/>
  <c r="K18" i="88"/>
  <c r="P18" i="88"/>
  <c r="O6" i="88"/>
  <c r="K6" i="88"/>
  <c r="N6" i="88"/>
  <c r="M6" i="88"/>
  <c r="P6" i="88"/>
  <c r="L6" i="88"/>
  <c r="M61" i="88"/>
  <c r="P61" i="88"/>
  <c r="L61" i="88"/>
  <c r="K61" i="88"/>
  <c r="Q61" i="88" s="1"/>
  <c r="R61" i="88" s="1"/>
  <c r="O61" i="88"/>
  <c r="N61" i="88"/>
  <c r="N65" i="88"/>
  <c r="M65" i="88"/>
  <c r="P65" i="88"/>
  <c r="O65" i="88"/>
  <c r="K65" i="88"/>
  <c r="L65" i="88"/>
  <c r="P33" i="88"/>
  <c r="L33" i="88"/>
  <c r="O33" i="88"/>
  <c r="K33" i="88"/>
  <c r="N33" i="88"/>
  <c r="M33" i="88"/>
  <c r="M59" i="88"/>
  <c r="P59" i="88"/>
  <c r="L59" i="88"/>
  <c r="K59" i="88"/>
  <c r="O59" i="88"/>
  <c r="N59" i="88"/>
  <c r="M37" i="88"/>
  <c r="P37" i="88"/>
  <c r="L37" i="88"/>
  <c r="N37" i="88"/>
  <c r="K37" i="88"/>
  <c r="O37" i="88"/>
  <c r="R16" i="88"/>
  <c r="N16" i="88"/>
  <c r="M16" i="88"/>
  <c r="O16" i="88"/>
  <c r="L16" i="88"/>
  <c r="K16" i="88"/>
  <c r="P16" i="88"/>
  <c r="O8" i="88"/>
  <c r="K8" i="88"/>
  <c r="N8" i="88"/>
  <c r="M8" i="88"/>
  <c r="P8" i="88"/>
  <c r="L8" i="88"/>
  <c r="N39" i="88"/>
  <c r="M39" i="88"/>
  <c r="O39" i="88"/>
  <c r="L39" i="88"/>
  <c r="K39" i="88"/>
  <c r="Q39" i="88" s="1"/>
  <c r="R39" i="88" s="1"/>
  <c r="S39" i="88" s="1"/>
  <c r="U39" i="88" s="1"/>
  <c r="V39" i="88" s="1"/>
  <c r="P39" i="88"/>
  <c r="N67" i="88"/>
  <c r="M67" i="88"/>
  <c r="P67" i="88"/>
  <c r="O67" i="88"/>
  <c r="K67" i="88"/>
  <c r="L67" i="88"/>
  <c r="M48" i="88"/>
  <c r="P48" i="88"/>
  <c r="L48" i="88"/>
  <c r="K48" i="88"/>
  <c r="Q48" i="88" s="1"/>
  <c r="R48" i="88" s="1"/>
  <c r="O48" i="88"/>
  <c r="N48" i="88"/>
  <c r="N44" i="88"/>
  <c r="M44" i="88"/>
  <c r="K44" i="88"/>
  <c r="P44" i="88"/>
  <c r="O44" i="88"/>
  <c r="L44" i="88"/>
  <c r="N30" i="88"/>
  <c r="M30" i="88"/>
  <c r="K30" i="88"/>
  <c r="P30" i="88"/>
  <c r="O30" i="88"/>
  <c r="L30" i="88"/>
  <c r="P9" i="88"/>
  <c r="L9" i="88"/>
  <c r="K9" i="88"/>
  <c r="Q9" i="88" s="1"/>
  <c r="R9" i="88" s="1"/>
  <c r="O9" i="88"/>
  <c r="N9" i="88"/>
  <c r="M9" i="88"/>
  <c r="O7" i="88"/>
  <c r="K7" i="88"/>
  <c r="N7" i="88"/>
  <c r="M7" i="88"/>
  <c r="L7" i="88"/>
  <c r="P7" i="88"/>
  <c r="T63" i="88"/>
  <c r="S63" i="88"/>
  <c r="U63" i="88" s="1"/>
  <c r="O54" i="88"/>
  <c r="K54" i="88"/>
  <c r="N54" i="88"/>
  <c r="P54" i="88"/>
  <c r="M54" i="88"/>
  <c r="L54" i="88"/>
  <c r="J22" i="88"/>
  <c r="S25" i="88"/>
  <c r="U25" i="88" s="1"/>
  <c r="V25" i="88" s="1"/>
  <c r="T25" i="88"/>
  <c r="S28" i="88"/>
  <c r="U28" i="88" s="1"/>
  <c r="T28" i="88"/>
  <c r="O42" i="88"/>
  <c r="K42" i="88"/>
  <c r="N42" i="88"/>
  <c r="L42" i="88"/>
  <c r="P42" i="88"/>
  <c r="M42" i="88"/>
  <c r="I83" i="88"/>
  <c r="J83" i="88" s="1"/>
  <c r="O69" i="88"/>
  <c r="K69" i="88"/>
  <c r="N69" i="88"/>
  <c r="P69" i="88"/>
  <c r="M69" i="88"/>
  <c r="L69" i="88"/>
  <c r="O55" i="88"/>
  <c r="K55" i="88"/>
  <c r="N55" i="88"/>
  <c r="M55" i="88"/>
  <c r="L55" i="88"/>
  <c r="P55" i="88"/>
  <c r="Q51" i="88"/>
  <c r="R51" i="88" s="1"/>
  <c r="M49" i="88"/>
  <c r="P49" i="88"/>
  <c r="L49" i="88"/>
  <c r="K49" i="88"/>
  <c r="O49" i="88"/>
  <c r="N49" i="88"/>
  <c r="I22" i="88"/>
  <c r="Q76" i="88"/>
  <c r="R76" i="88" s="1"/>
  <c r="M60" i="88"/>
  <c r="P60" i="88"/>
  <c r="L60" i="88"/>
  <c r="K60" i="88"/>
  <c r="Q60" i="88" s="1"/>
  <c r="R60" i="88" s="1"/>
  <c r="O60" i="88"/>
  <c r="N60" i="88"/>
  <c r="I58" i="88"/>
  <c r="J58" i="88" s="1"/>
  <c r="Q25" i="88"/>
  <c r="I57" i="88"/>
  <c r="J57" i="88" s="1"/>
  <c r="Q13" i="88"/>
  <c r="Q10" i="88"/>
  <c r="R10" i="88" s="1"/>
  <c r="Q28" i="88"/>
  <c r="M38" i="88"/>
  <c r="P38" i="88"/>
  <c r="L38" i="88"/>
  <c r="N38" i="88"/>
  <c r="K38" i="88"/>
  <c r="O38" i="88"/>
  <c r="Q24" i="88"/>
  <c r="J85" i="88"/>
  <c r="O73" i="88"/>
  <c r="K73" i="88"/>
  <c r="Q73" i="88" s="1"/>
  <c r="R73" i="88" s="1"/>
  <c r="N73" i="88"/>
  <c r="P73" i="88"/>
  <c r="M73" i="88"/>
  <c r="L73" i="88"/>
  <c r="O75" i="88"/>
  <c r="K75" i="88"/>
  <c r="N75" i="88"/>
  <c r="L75" i="88"/>
  <c r="P75" i="88"/>
  <c r="M75" i="88"/>
  <c r="O27" i="88"/>
  <c r="K27" i="88"/>
  <c r="R27" i="88"/>
  <c r="N27" i="88"/>
  <c r="M27" i="88"/>
  <c r="L27" i="88"/>
  <c r="P27" i="88"/>
  <c r="Q71" i="88"/>
  <c r="R71" i="88" s="1"/>
  <c r="J20" i="88"/>
  <c r="J86" i="88"/>
  <c r="J84" i="88"/>
  <c r="O78" i="88"/>
  <c r="K78" i="88"/>
  <c r="N78" i="88"/>
  <c r="M78" i="88"/>
  <c r="L78" i="88"/>
  <c r="P78" i="88"/>
  <c r="Q80" i="88"/>
  <c r="N47" i="88"/>
  <c r="M47" i="88"/>
  <c r="L47" i="88"/>
  <c r="K47" i="88"/>
  <c r="Q47" i="88" s="1"/>
  <c r="R47" i="88" s="1"/>
  <c r="P47" i="88"/>
  <c r="O47" i="88"/>
  <c r="Q79" i="88"/>
  <c r="O53" i="88"/>
  <c r="K53" i="88"/>
  <c r="N53" i="88"/>
  <c r="P53" i="88"/>
  <c r="M53" i="88"/>
  <c r="L53" i="88"/>
  <c r="O26" i="88"/>
  <c r="K26" i="88"/>
  <c r="Q26" i="88" s="1"/>
  <c r="R26" i="88"/>
  <c r="N26" i="88"/>
  <c r="P26" i="88"/>
  <c r="M26" i="88"/>
  <c r="L26" i="88"/>
  <c r="J21" i="88"/>
  <c r="I45" i="88"/>
  <c r="J45" i="88" s="1"/>
  <c r="I43" i="88"/>
  <c r="J43" i="88" s="1"/>
  <c r="O70" i="88"/>
  <c r="K70" i="88"/>
  <c r="N70" i="88"/>
  <c r="M70" i="88"/>
  <c r="L70" i="88"/>
  <c r="P70" i="88"/>
  <c r="N17" i="88"/>
  <c r="M17" i="88"/>
  <c r="O17" i="88"/>
  <c r="L17" i="88"/>
  <c r="K17" i="88"/>
  <c r="P17" i="88"/>
  <c r="P32" i="88"/>
  <c r="L32" i="88"/>
  <c r="O32" i="88"/>
  <c r="K32" i="88"/>
  <c r="M32" i="88"/>
  <c r="N32" i="88"/>
  <c r="P5" i="88"/>
  <c r="L5" i="88"/>
  <c r="O5" i="88"/>
  <c r="K5" i="88"/>
  <c r="N5" i="88"/>
  <c r="M5" i="88"/>
  <c r="O74" i="88"/>
  <c r="K74" i="88"/>
  <c r="N74" i="88"/>
  <c r="M74" i="88"/>
  <c r="L74" i="88"/>
  <c r="P74" i="88"/>
  <c r="O77" i="88"/>
  <c r="K77" i="88"/>
  <c r="N77" i="88"/>
  <c r="P77" i="88"/>
  <c r="M77" i="88"/>
  <c r="L77" i="88"/>
  <c r="N68" i="88"/>
  <c r="M68" i="88"/>
  <c r="P68" i="88"/>
  <c r="O68" i="88"/>
  <c r="L68" i="88"/>
  <c r="K68" i="88"/>
  <c r="N66" i="88"/>
  <c r="M66" i="88"/>
  <c r="P66" i="88"/>
  <c r="O66" i="88"/>
  <c r="L66" i="88"/>
  <c r="K66" i="88"/>
  <c r="Q66" i="88" s="1"/>
  <c r="R66" i="88" s="1"/>
  <c r="O40" i="88"/>
  <c r="K40" i="88"/>
  <c r="N40" i="88"/>
  <c r="M40" i="88"/>
  <c r="L40" i="88"/>
  <c r="P40" i="88"/>
  <c r="R35" i="88"/>
  <c r="N35" i="88"/>
  <c r="M35" i="88"/>
  <c r="O35" i="88"/>
  <c r="L35" i="88"/>
  <c r="K35" i="88"/>
  <c r="P35" i="88"/>
  <c r="O52" i="88"/>
  <c r="K52" i="88"/>
  <c r="N52" i="88"/>
  <c r="L52" i="88"/>
  <c r="P52" i="88"/>
  <c r="M52" i="88"/>
  <c r="O34" i="88"/>
  <c r="K34" i="88"/>
  <c r="R34" i="88"/>
  <c r="N34" i="88"/>
  <c r="P34" i="88"/>
  <c r="M34" i="88"/>
  <c r="L34" i="88"/>
  <c r="Q72" i="88"/>
  <c r="R72" i="88" s="1"/>
  <c r="Q14" i="88"/>
  <c r="Q12" i="88"/>
  <c r="R12" i="88" s="1"/>
  <c r="Q31" i="88"/>
  <c r="R31" i="88" s="1"/>
  <c r="S31" i="88" s="1"/>
  <c r="T24" i="88"/>
  <c r="S24" i="88"/>
  <c r="U24" i="88" s="1"/>
  <c r="Q11" i="88"/>
  <c r="R11" i="88" s="1"/>
  <c r="D14" i="80"/>
  <c r="D15" i="80" s="1"/>
  <c r="D18" i="80" s="1"/>
  <c r="E18" i="83"/>
  <c r="E21" i="84"/>
  <c r="E22" i="84" s="1"/>
  <c r="C18" i="80"/>
  <c r="H14" i="80"/>
  <c r="H13" i="80"/>
  <c r="T47" i="88" l="1"/>
  <c r="V47" i="88" s="1"/>
  <c r="S47" i="88"/>
  <c r="U47" i="88" s="1"/>
  <c r="S73" i="88"/>
  <c r="U73" i="88" s="1"/>
  <c r="T73" i="88"/>
  <c r="V73" i="88" s="1"/>
  <c r="T9" i="88"/>
  <c r="V9" i="88" s="1"/>
  <c r="S9" i="88"/>
  <c r="U9" i="88" s="1"/>
  <c r="T61" i="88"/>
  <c r="S61" i="88"/>
  <c r="U61" i="88" s="1"/>
  <c r="S66" i="88"/>
  <c r="U66" i="88" s="1"/>
  <c r="T66" i="88"/>
  <c r="N43" i="88"/>
  <c r="M43" i="88"/>
  <c r="K43" i="88"/>
  <c r="P43" i="88"/>
  <c r="O43" i="88"/>
  <c r="L43" i="88"/>
  <c r="N57" i="88"/>
  <c r="M57" i="88"/>
  <c r="L57" i="88"/>
  <c r="K57" i="88"/>
  <c r="P57" i="88"/>
  <c r="O57" i="88"/>
  <c r="T48" i="88"/>
  <c r="V48" i="88" s="1"/>
  <c r="S48" i="88"/>
  <c r="U48" i="88" s="1"/>
  <c r="N45" i="88"/>
  <c r="M45" i="88"/>
  <c r="K45" i="88"/>
  <c r="P45" i="88"/>
  <c r="O45" i="88"/>
  <c r="L45" i="88"/>
  <c r="T60" i="88"/>
  <c r="V60" i="88" s="1"/>
  <c r="S60" i="88"/>
  <c r="U60" i="88" s="1"/>
  <c r="M58" i="88"/>
  <c r="P58" i="88"/>
  <c r="L58" i="88"/>
  <c r="K58" i="88"/>
  <c r="O58" i="88"/>
  <c r="N58" i="88"/>
  <c r="M83" i="88"/>
  <c r="P83" i="88"/>
  <c r="L83" i="88"/>
  <c r="O83" i="88"/>
  <c r="N83" i="88"/>
  <c r="K83" i="88"/>
  <c r="Q52" i="88"/>
  <c r="R52" i="88" s="1"/>
  <c r="T10" i="88"/>
  <c r="S10" i="88"/>
  <c r="U10" i="88" s="1"/>
  <c r="S76" i="88"/>
  <c r="U76" i="88" s="1"/>
  <c r="T76" i="88"/>
  <c r="Q18" i="88"/>
  <c r="T11" i="88"/>
  <c r="V11" i="88" s="1"/>
  <c r="S11" i="88"/>
  <c r="U11" i="88" s="1"/>
  <c r="T12" i="88"/>
  <c r="V12" i="88" s="1"/>
  <c r="S12" i="88"/>
  <c r="U12" i="88" s="1"/>
  <c r="Q34" i="88"/>
  <c r="R14" i="88"/>
  <c r="R79" i="88"/>
  <c r="R15" i="88"/>
  <c r="R80" i="88"/>
  <c r="M84" i="88"/>
  <c r="P84" i="88"/>
  <c r="L84" i="88"/>
  <c r="O84" i="88"/>
  <c r="N84" i="88"/>
  <c r="K84" i="88"/>
  <c r="S27" i="88"/>
  <c r="U27" i="88" s="1"/>
  <c r="V27" i="88" s="1"/>
  <c r="T27" i="88"/>
  <c r="Q75" i="88"/>
  <c r="R75" i="88" s="1"/>
  <c r="Q49" i="88"/>
  <c r="R49" i="88" s="1"/>
  <c r="T51" i="88"/>
  <c r="V51" i="88" s="1"/>
  <c r="S51" i="88"/>
  <c r="U51" i="88" s="1"/>
  <c r="V28" i="88"/>
  <c r="Q7" i="88"/>
  <c r="R7" i="88" s="1"/>
  <c r="Q44" i="88"/>
  <c r="R44" i="88" s="1"/>
  <c r="Q67" i="88"/>
  <c r="R67" i="88" s="1"/>
  <c r="Q33" i="88"/>
  <c r="R33" i="88" s="1"/>
  <c r="S33" i="88" s="1"/>
  <c r="Q6" i="88"/>
  <c r="R6" i="88" s="1"/>
  <c r="T31" i="88"/>
  <c r="U31" i="88"/>
  <c r="T35" i="88"/>
  <c r="V35" i="88" s="1"/>
  <c r="S35" i="88"/>
  <c r="U35" i="88" s="1"/>
  <c r="V24" i="88"/>
  <c r="V29" i="88" s="1"/>
  <c r="Q40" i="88"/>
  <c r="R40" i="88" s="1"/>
  <c r="S40" i="88" s="1"/>
  <c r="U40" i="88" s="1"/>
  <c r="V40" i="88" s="1"/>
  <c r="Q74" i="88"/>
  <c r="R74" i="88" s="1"/>
  <c r="Q32" i="88"/>
  <c r="R32" i="88" s="1"/>
  <c r="S32" i="88" s="1"/>
  <c r="Q70" i="88"/>
  <c r="R70" i="88" s="1"/>
  <c r="M21" i="88"/>
  <c r="P21" i="88"/>
  <c r="L21" i="88"/>
  <c r="O21" i="88"/>
  <c r="N21" i="88"/>
  <c r="K21" i="88"/>
  <c r="M86" i="88"/>
  <c r="P86" i="88"/>
  <c r="L86" i="88"/>
  <c r="O86" i="88"/>
  <c r="N86" i="88"/>
  <c r="K86" i="88"/>
  <c r="Q27" i="88"/>
  <c r="M85" i="88"/>
  <c r="P85" i="88"/>
  <c r="L85" i="88"/>
  <c r="O85" i="88"/>
  <c r="N85" i="88"/>
  <c r="K85" i="88"/>
  <c r="Q38" i="88"/>
  <c r="R38" i="88" s="1"/>
  <c r="S38" i="88" s="1"/>
  <c r="U38" i="88" s="1"/>
  <c r="V38" i="88" s="1"/>
  <c r="Q69" i="88"/>
  <c r="R69" i="88" s="1"/>
  <c r="Q42" i="88"/>
  <c r="R42" i="88" s="1"/>
  <c r="Q54" i="88"/>
  <c r="R54" i="88" s="1"/>
  <c r="Q30" i="88"/>
  <c r="R30" i="88" s="1"/>
  <c r="S30" i="88" s="1"/>
  <c r="Q16" i="88"/>
  <c r="Q37" i="88"/>
  <c r="R37" i="88" s="1"/>
  <c r="S37" i="88" s="1"/>
  <c r="U37" i="88" s="1"/>
  <c r="V37" i="88" s="1"/>
  <c r="V41" i="88" s="1"/>
  <c r="Q59" i="88"/>
  <c r="R59" i="88" s="1"/>
  <c r="Q82" i="88"/>
  <c r="S34" i="88"/>
  <c r="U34" i="88" s="1"/>
  <c r="T34" i="88"/>
  <c r="S71" i="88"/>
  <c r="U71" i="88" s="1"/>
  <c r="T71" i="88"/>
  <c r="M22" i="88"/>
  <c r="P22" i="88"/>
  <c r="L22" i="88"/>
  <c r="O22" i="88"/>
  <c r="N22" i="88"/>
  <c r="K22" i="88"/>
  <c r="S72" i="88"/>
  <c r="U72" i="88" s="1"/>
  <c r="T72" i="88"/>
  <c r="V72" i="88" s="1"/>
  <c r="Q35" i="88"/>
  <c r="Q68" i="88"/>
  <c r="R68" i="88" s="1"/>
  <c r="S68" i="88" s="1"/>
  <c r="U68" i="88" s="1"/>
  <c r="V68" i="88" s="1"/>
  <c r="Q77" i="88"/>
  <c r="R77" i="88" s="1"/>
  <c r="Q5" i="88"/>
  <c r="R5" i="88" s="1"/>
  <c r="Q17" i="88"/>
  <c r="S26" i="88"/>
  <c r="U26" i="88" s="1"/>
  <c r="V26" i="88" s="1"/>
  <c r="T26" i="88"/>
  <c r="Q53" i="88"/>
  <c r="R53" i="88" s="1"/>
  <c r="Q78" i="88"/>
  <c r="N20" i="88"/>
  <c r="M20" i="88"/>
  <c r="K20" i="88"/>
  <c r="P20" i="88"/>
  <c r="O20" i="88"/>
  <c r="L20" i="88"/>
  <c r="Q55" i="88"/>
  <c r="R55" i="88" s="1"/>
  <c r="V63" i="88"/>
  <c r="Q8" i="88"/>
  <c r="R8" i="88" s="1"/>
  <c r="T16" i="88"/>
  <c r="V16" i="88" s="1"/>
  <c r="S16" i="88"/>
  <c r="U16" i="88" s="1"/>
  <c r="Q65" i="88"/>
  <c r="R65" i="88" s="1"/>
  <c r="H15" i="80"/>
  <c r="H18" i="80" s="1"/>
  <c r="C20" i="80" s="1"/>
  <c r="S53" i="88" l="1"/>
  <c r="U53" i="88" s="1"/>
  <c r="T53" i="88"/>
  <c r="S69" i="88"/>
  <c r="U69" i="88" s="1"/>
  <c r="T69" i="88"/>
  <c r="V69" i="88" s="1"/>
  <c r="S80" i="88"/>
  <c r="U80" i="88" s="1"/>
  <c r="T80" i="88"/>
  <c r="V80" i="88" s="1"/>
  <c r="S8" i="88"/>
  <c r="U8" i="88" s="1"/>
  <c r="T8" i="88"/>
  <c r="S77" i="88"/>
  <c r="U77" i="88" s="1"/>
  <c r="T77" i="88"/>
  <c r="V77" i="88" s="1"/>
  <c r="V71" i="88"/>
  <c r="R17" i="88"/>
  <c r="R82" i="88"/>
  <c r="U30" i="88"/>
  <c r="T30" i="88"/>
  <c r="Q21" i="88"/>
  <c r="T32" i="88"/>
  <c r="U32" i="88"/>
  <c r="V32" i="88" s="1"/>
  <c r="S6" i="88"/>
  <c r="U6" i="88" s="1"/>
  <c r="T6" i="88"/>
  <c r="S7" i="88"/>
  <c r="U7" i="88" s="1"/>
  <c r="T7" i="88"/>
  <c r="V7" i="88" s="1"/>
  <c r="T49" i="88"/>
  <c r="V49" i="88" s="1"/>
  <c r="X47" i="88" s="1"/>
  <c r="S49" i="88"/>
  <c r="U49" i="88" s="1"/>
  <c r="S15" i="88"/>
  <c r="U15" i="88" s="1"/>
  <c r="T15" i="88"/>
  <c r="V15" i="88" s="1"/>
  <c r="V10" i="88"/>
  <c r="Q58" i="88"/>
  <c r="R58" i="88" s="1"/>
  <c r="V61" i="88"/>
  <c r="T5" i="88"/>
  <c r="S5" i="88"/>
  <c r="U5" i="88" s="1"/>
  <c r="S70" i="88"/>
  <c r="U70" i="88" s="1"/>
  <c r="T70" i="88"/>
  <c r="S44" i="88"/>
  <c r="U44" i="88" s="1"/>
  <c r="T44" i="88"/>
  <c r="V44" i="88" s="1"/>
  <c r="T65" i="88"/>
  <c r="V65" i="88" s="1"/>
  <c r="S65" i="88"/>
  <c r="U65" i="88" s="1"/>
  <c r="Q22" i="88"/>
  <c r="T59" i="88"/>
  <c r="S59" i="88"/>
  <c r="U59" i="88" s="1"/>
  <c r="S54" i="88"/>
  <c r="U54" i="88" s="1"/>
  <c r="T54" i="88"/>
  <c r="Q86" i="88"/>
  <c r="S74" i="88"/>
  <c r="U74" i="88" s="1"/>
  <c r="T74" i="88"/>
  <c r="V74" i="88" s="1"/>
  <c r="X34" i="88"/>
  <c r="T33" i="88"/>
  <c r="U33" i="88"/>
  <c r="V33" i="88" s="1"/>
  <c r="X24" i="88"/>
  <c r="S75" i="88"/>
  <c r="U75" i="88" s="1"/>
  <c r="T75" i="88"/>
  <c r="Q84" i="88"/>
  <c r="S79" i="88"/>
  <c r="U79" i="88" s="1"/>
  <c r="T79" i="88"/>
  <c r="V76" i="88"/>
  <c r="S52" i="88"/>
  <c r="U52" i="88" s="1"/>
  <c r="T52" i="88"/>
  <c r="V52" i="88" s="1"/>
  <c r="Q45" i="88"/>
  <c r="R45" i="88" s="1"/>
  <c r="Q57" i="88"/>
  <c r="R57" i="88" s="1"/>
  <c r="Q43" i="88"/>
  <c r="R43" i="88" s="1"/>
  <c r="V66" i="88"/>
  <c r="S55" i="88"/>
  <c r="U55" i="88" s="1"/>
  <c r="T55" i="88"/>
  <c r="Q20" i="88"/>
  <c r="R13" i="88"/>
  <c r="R78" i="88"/>
  <c r="V34" i="88"/>
  <c r="S42" i="88"/>
  <c r="U42" i="88" s="1"/>
  <c r="T42" i="88"/>
  <c r="V42" i="88" s="1"/>
  <c r="Q85" i="88"/>
  <c r="X37" i="88"/>
  <c r="V31" i="88"/>
  <c r="T67" i="88"/>
  <c r="S67" i="88"/>
  <c r="U67" i="88" s="1"/>
  <c r="T14" i="88"/>
  <c r="S14" i="88"/>
  <c r="U14" i="88" s="1"/>
  <c r="Q83" i="88"/>
  <c r="V50" i="88"/>
  <c r="F41" i="80"/>
  <c r="F37" i="80"/>
  <c r="F40" i="80"/>
  <c r="F36" i="80"/>
  <c r="C29" i="80"/>
  <c r="F23" i="80"/>
  <c r="F39" i="80"/>
  <c r="F35" i="80"/>
  <c r="F38" i="80"/>
  <c r="F25" i="80"/>
  <c r="V56" i="88" l="1"/>
  <c r="R18" i="88"/>
  <c r="R83" i="88"/>
  <c r="V67" i="88"/>
  <c r="T13" i="88"/>
  <c r="S13" i="88"/>
  <c r="U13" i="88" s="1"/>
  <c r="S43" i="88"/>
  <c r="U43" i="88" s="1"/>
  <c r="T43" i="88"/>
  <c r="V43" i="88" s="1"/>
  <c r="R20" i="88"/>
  <c r="R84" i="88"/>
  <c r="V5" i="88"/>
  <c r="V30" i="88"/>
  <c r="V36" i="88" s="1"/>
  <c r="V46" i="88"/>
  <c r="V14" i="88"/>
  <c r="V55" i="88"/>
  <c r="T57" i="88"/>
  <c r="S57" i="88"/>
  <c r="U57" i="88" s="1"/>
  <c r="V75" i="88"/>
  <c r="R86" i="88"/>
  <c r="R22" i="88"/>
  <c r="V59" i="88"/>
  <c r="V70" i="88"/>
  <c r="T82" i="88"/>
  <c r="S82" i="88"/>
  <c r="U82" i="88" s="1"/>
  <c r="V53" i="88"/>
  <c r="R85" i="88"/>
  <c r="R21" i="88"/>
  <c r="S78" i="88"/>
  <c r="U78" i="88" s="1"/>
  <c r="T78" i="88"/>
  <c r="S45" i="88"/>
  <c r="U45" i="88" s="1"/>
  <c r="T45" i="88"/>
  <c r="V45" i="88" s="1"/>
  <c r="X42" i="88" s="1"/>
  <c r="V79" i="88"/>
  <c r="V54" i="88"/>
  <c r="T58" i="88"/>
  <c r="S58" i="88"/>
  <c r="U58" i="88" s="1"/>
  <c r="V6" i="88"/>
  <c r="T17" i="88"/>
  <c r="S17" i="88"/>
  <c r="U17" i="88" s="1"/>
  <c r="V8" i="88"/>
  <c r="F42" i="80"/>
  <c r="X63" i="88" l="1"/>
  <c r="T21" i="88"/>
  <c r="S21" i="88"/>
  <c r="U21" i="88" s="1"/>
  <c r="V21" i="88" s="1"/>
  <c r="T22" i="88"/>
  <c r="S22" i="88"/>
  <c r="U22" i="88" s="1"/>
  <c r="V57" i="88"/>
  <c r="V62" i="88" s="1"/>
  <c r="S20" i="88"/>
  <c r="U20" i="88" s="1"/>
  <c r="T20" i="88"/>
  <c r="V58" i="88"/>
  <c r="X57" i="88" s="1"/>
  <c r="T85" i="88"/>
  <c r="S85" i="88"/>
  <c r="U85" i="88" s="1"/>
  <c r="T86" i="88"/>
  <c r="V86" i="88" s="1"/>
  <c r="S86" i="88"/>
  <c r="U86" i="88" s="1"/>
  <c r="X51" i="88"/>
  <c r="X5" i="88"/>
  <c r="T84" i="88"/>
  <c r="S84" i="88"/>
  <c r="U84" i="88" s="1"/>
  <c r="T18" i="88"/>
  <c r="S18" i="88"/>
  <c r="U18" i="88" s="1"/>
  <c r="V82" i="88"/>
  <c r="V13" i="88"/>
  <c r="U19" i="88" s="1"/>
  <c r="V17" i="88"/>
  <c r="V78" i="88"/>
  <c r="V81" i="88" s="1"/>
  <c r="X30" i="88"/>
  <c r="Y33" i="88" s="1"/>
  <c r="T83" i="88"/>
  <c r="S83" i="88"/>
  <c r="U83" i="88" s="1"/>
  <c r="V83" i="88" l="1"/>
  <c r="V87" i="88" s="1"/>
  <c r="V18" i="88"/>
  <c r="V19" i="88" s="1"/>
  <c r="W19" i="88" s="1"/>
  <c r="V85" i="88"/>
  <c r="V20" i="88"/>
  <c r="V84" i="88"/>
  <c r="X82" i="88" s="1"/>
  <c r="V22" i="88"/>
  <c r="V23" i="88" l="1"/>
  <c r="V89" i="88" s="1"/>
  <c r="X20" i="88"/>
  <c r="X87" i="88" s="1"/>
  <c r="X14" i="88"/>
  <c r="X19" i="88" l="1"/>
  <c r="Y9" i="88"/>
</calcChain>
</file>

<file path=xl/comments1.xml><?xml version="1.0" encoding="utf-8"?>
<comments xmlns="http://schemas.openxmlformats.org/spreadsheetml/2006/main">
  <authors>
    <author>arauzpa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 xml:space="preserve">Incluya el porcentaje total para las contribuciones Patronales.
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Incluya el monto total del salario base
</t>
        </r>
      </text>
    </comment>
  </commentList>
</comments>
</file>

<file path=xl/comments2.xml><?xml version="1.0" encoding="utf-8"?>
<comments xmlns="http://schemas.openxmlformats.org/spreadsheetml/2006/main">
  <authors>
    <author>Carmen Mendez</author>
    <author>Isabel Padilla</author>
  </authors>
  <commentList>
    <comment ref="H17" authorId="0" shapeId="0">
      <text>
        <r>
          <rPr>
            <b/>
            <sz val="8"/>
            <color indexed="81"/>
            <rFont val="Tahoma"/>
            <family val="2"/>
          </rPr>
          <t>Carmen Mendez:</t>
        </r>
        <r>
          <rPr>
            <sz val="8"/>
            <color indexed="81"/>
            <rFont val="Tahoma"/>
            <family val="2"/>
          </rPr>
          <t xml:space="preserve">
Gastos por concepto de operación y de inversión.  Incluye pago de prestaciones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Isabel Padilla: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No deben digitarlo</t>
        </r>
        <r>
          <rPr>
            <sz val="9"/>
            <color indexed="81"/>
            <rFont val="Tahoma"/>
            <family val="2"/>
          </rPr>
          <t xml:space="preserve"> está con fórmula y se arrastra automáticamente cuando llenan el formulario 10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Isabel Padilla: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No deben digitarlo</t>
        </r>
        <r>
          <rPr>
            <sz val="9"/>
            <color indexed="81"/>
            <rFont val="Tahoma"/>
            <family val="2"/>
          </rPr>
          <t xml:space="preserve"> está con fórmula y se arrastra automáticamente cuando llenan el formulario 10</t>
        </r>
      </text>
    </comment>
  </commentList>
</comments>
</file>

<file path=xl/comments3.xml><?xml version="1.0" encoding="utf-8"?>
<comments xmlns="http://schemas.openxmlformats.org/spreadsheetml/2006/main">
  <authors>
    <author>acerdas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acerdas:</t>
        </r>
        <r>
          <rPr>
            <sz val="9"/>
            <color indexed="81"/>
            <rFont val="Tahoma"/>
            <family val="2"/>
          </rPr>
          <t xml:space="preserve">
Incluye 4 puestos Servicios Especiales,  destacados en la Cede del SitioMuseo-Finca 6, ubicada en la zona sur, donde se encuentran las Esferas de Piedra Declaradas Patrimonio Mundial de la Humanidad.</t>
        </r>
      </text>
    </comment>
  </commentList>
</comments>
</file>

<file path=xl/comments4.xml><?xml version="1.0" encoding="utf-8"?>
<comments xmlns="http://schemas.openxmlformats.org/spreadsheetml/2006/main">
  <authors>
    <author>Ayleen Cerdas Villalobos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Ayleen Cerdas Villalobos:</t>
        </r>
        <r>
          <rPr>
            <sz val="9"/>
            <color indexed="81"/>
            <rFont val="Tahoma"/>
            <charset val="1"/>
          </rPr>
          <t xml:space="preserve">
Puesto de Profes SC1-B-Depto.HN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Ayleen Cerdas Villalobos:</t>
        </r>
        <r>
          <rPr>
            <sz val="9"/>
            <color indexed="81"/>
            <rFont val="Tahoma"/>
            <charset val="1"/>
          </rPr>
          <t xml:space="preserve">
Puestos Oficinista SC2 Boleteria SG
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Ayleen Cerdas Villalobos:</t>
        </r>
        <r>
          <rPr>
            <sz val="9"/>
            <color indexed="81"/>
            <rFont val="Tahoma"/>
            <charset val="1"/>
          </rPr>
          <t xml:space="preserve">
Puesto de Oficinista 1 Proveeduría</t>
        </r>
      </text>
    </comment>
  </commentList>
</comments>
</file>

<file path=xl/comments5.xml><?xml version="1.0" encoding="utf-8"?>
<comments xmlns="http://schemas.openxmlformats.org/spreadsheetml/2006/main">
  <authors>
    <author>ysalmeron</author>
  </authors>
  <commentList>
    <comment ref="B83" authorId="0" shapeId="0">
      <text>
        <r>
          <rPr>
            <b/>
            <sz val="9"/>
            <color indexed="81"/>
            <rFont val="Tahoma"/>
            <family val="2"/>
          </rPr>
          <t>ysalmeron:</t>
        </r>
        <r>
          <rPr>
            <sz val="9"/>
            <color indexed="81"/>
            <rFont val="Tahoma"/>
            <family val="2"/>
          </rPr>
          <t xml:space="preserve">
Resignado a partir de mayo 2015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ysalmeron:</t>
        </r>
        <r>
          <rPr>
            <sz val="9"/>
            <color indexed="81"/>
            <rFont val="Tahoma"/>
            <family val="2"/>
          </rPr>
          <t xml:space="preserve">
Resignado a partir de mayo 2015</t>
        </r>
      </text>
    </comment>
  </commentList>
</comments>
</file>

<file path=xl/sharedStrings.xml><?xml version="1.0" encoding="utf-8"?>
<sst xmlns="http://schemas.openxmlformats.org/spreadsheetml/2006/main" count="2006" uniqueCount="629">
  <si>
    <t>Monto</t>
  </si>
  <si>
    <t>Aguinaldo</t>
  </si>
  <si>
    <t>Total Salarios</t>
  </si>
  <si>
    <t>Total salarios más salario escolar y aguinaldo</t>
  </si>
  <si>
    <t>Total Cuota Patronal</t>
  </si>
  <si>
    <t>Total General</t>
  </si>
  <si>
    <t>Suplencias</t>
  </si>
  <si>
    <t xml:space="preserve">Director General </t>
  </si>
  <si>
    <t>S:N</t>
  </si>
  <si>
    <t xml:space="preserve">Auditor Interno </t>
  </si>
  <si>
    <t xml:space="preserve">Freddy Gutiérrez Rojas </t>
  </si>
  <si>
    <t>Mariela Bermudez Mora</t>
  </si>
  <si>
    <t>Myrna Rojas Garro</t>
  </si>
  <si>
    <t>Cecilia Pineda Calles</t>
  </si>
  <si>
    <t>Marlin Calvo Mora</t>
  </si>
  <si>
    <t>Profesional Jefe de Servicio Civil 1</t>
  </si>
  <si>
    <t>Ayleen Cerdas Villalobos</t>
  </si>
  <si>
    <t>Profesional de Servicio Civil 3</t>
  </si>
  <si>
    <t>Ronald Quesada Chaves</t>
  </si>
  <si>
    <t>María Marlene Perera García</t>
  </si>
  <si>
    <t>Julio Madriz Fallas</t>
  </si>
  <si>
    <t>Carlos Díaz Coto</t>
  </si>
  <si>
    <t>Lidilia Arias Chaverri</t>
  </si>
  <si>
    <t>Adelina Jara Barrantes</t>
  </si>
  <si>
    <t>Ricardo Vazquez Leiva</t>
  </si>
  <si>
    <t>Francisco Corrales Ulloa</t>
  </si>
  <si>
    <t>Wilson Valerio Lobo</t>
  </si>
  <si>
    <t>Guisselle Alvarado Quesada</t>
  </si>
  <si>
    <t>Ana Lucía Valerio Zamora</t>
  </si>
  <si>
    <t>Armando Estrada Chaverri</t>
  </si>
  <si>
    <t>Armando Ruíz Boyer</t>
  </si>
  <si>
    <t>Silvia Lobo Cabezas</t>
  </si>
  <si>
    <t>Joaquín Sánchez González</t>
  </si>
  <si>
    <t>Leidy Bonilla Vargas</t>
  </si>
  <si>
    <t>Gabriela Villalobos Madrigal</t>
  </si>
  <si>
    <t>500097</t>
  </si>
  <si>
    <t>Olman Solís Alpízar</t>
  </si>
  <si>
    <t>Profesional de Servicio Civil 2</t>
  </si>
  <si>
    <t>500202</t>
  </si>
  <si>
    <t>501092</t>
  </si>
  <si>
    <t>Noily Sánchez Carrillo</t>
  </si>
  <si>
    <t>Jeison Bartels Quiros</t>
  </si>
  <si>
    <t>Maribel Mendieta Azofeifa</t>
  </si>
  <si>
    <t>Wendy Segura Calderón</t>
  </si>
  <si>
    <t>Margoth Campos Castillo</t>
  </si>
  <si>
    <t>Alonso Quesada Hernández</t>
  </si>
  <si>
    <t>Edwin Montero Hernández</t>
  </si>
  <si>
    <t>Xinia Fallas Solano</t>
  </si>
  <si>
    <t>Grettel Meneses Jiménez</t>
  </si>
  <si>
    <t xml:space="preserve">Silvia Elena Bolaños Redondo </t>
  </si>
  <si>
    <t>Cinthya Solórzano Ortiz</t>
  </si>
  <si>
    <t>Xinia Arroyo Campos</t>
  </si>
  <si>
    <t>Minor Castro Méndez</t>
  </si>
  <si>
    <t>Elmer González Chavarría</t>
  </si>
  <si>
    <t>Adrián Badilla Cambronero</t>
  </si>
  <si>
    <t>Francisco Durán Alvarado</t>
  </si>
  <si>
    <t>Alfredo Duncan Davis</t>
  </si>
  <si>
    <t>Ana Eduarte Ramírez</t>
  </si>
  <si>
    <t>Cleria Ruíz Torres</t>
  </si>
  <si>
    <t>501095</t>
  </si>
  <si>
    <t>501091</t>
  </si>
  <si>
    <t>Ronald Martínez Villarreal</t>
  </si>
  <si>
    <t>501096</t>
  </si>
  <si>
    <t>Juan Carlos Calleja Ross</t>
  </si>
  <si>
    <t>Max Angulo Rodríguez</t>
  </si>
  <si>
    <t>Profesional en Informática 1 B</t>
  </si>
  <si>
    <t>Jefrey Tapia Salas</t>
  </si>
  <si>
    <t>Técnico de Servicio Civil 3</t>
  </si>
  <si>
    <t>Zenaida Ferrer Ferrer</t>
  </si>
  <si>
    <t>Técnico de Servicio Civil 1</t>
  </si>
  <si>
    <t>Henry Cordero Castro</t>
  </si>
  <si>
    <t>Javier Solano Zárate</t>
  </si>
  <si>
    <t>Julio César Sánchez Herrera</t>
  </si>
  <si>
    <t>Alexis Matamoros Alvarez</t>
  </si>
  <si>
    <t>Secretario de Servicio Civil 2</t>
  </si>
  <si>
    <t>Marlen Rojas Ovares</t>
  </si>
  <si>
    <t>501158</t>
  </si>
  <si>
    <t>Flor Vargas Guzmán</t>
  </si>
  <si>
    <t>Lidieth Calvo Rodríguez</t>
  </si>
  <si>
    <t>Irma Muñoz Marchena</t>
  </si>
  <si>
    <t>501093</t>
  </si>
  <si>
    <t>Mabel Cubero Masís</t>
  </si>
  <si>
    <t>Miriam Espinoza Jiménez</t>
  </si>
  <si>
    <t>Oficinista de Servicio Civil 2</t>
  </si>
  <si>
    <t>Grace Valverde Zuñiga</t>
  </si>
  <si>
    <t>Conductor de Servicio civil 1</t>
  </si>
  <si>
    <t>Eduardo Volio Vargas</t>
  </si>
  <si>
    <t>Oficial de Seguridad de Servicio Civil 1</t>
  </si>
  <si>
    <t>Mario García Marín</t>
  </si>
  <si>
    <t>Richard Sanabria Mendoza</t>
  </si>
  <si>
    <t>Esteban Ramírez Navarro</t>
  </si>
  <si>
    <t>Edgar Gómez Granados</t>
  </si>
  <si>
    <t xml:space="preserve">Carlos Hernández Arroyo </t>
  </si>
  <si>
    <t>Aurio Chacón Garita</t>
  </si>
  <si>
    <t>Suplencia PROF 1-B</t>
  </si>
  <si>
    <t>Profesional de Servicio Civil 1 B</t>
  </si>
  <si>
    <t>Maria Elena Masís</t>
  </si>
  <si>
    <t xml:space="preserve">Secretario de Servicio Civil 1 </t>
  </si>
  <si>
    <t>Profesional en Informática 2</t>
  </si>
  <si>
    <t>CVSMF6</t>
  </si>
  <si>
    <t>María del Rocío Fernández Salazar</t>
  </si>
  <si>
    <t>Jerry González Monge</t>
  </si>
  <si>
    <t>Luis Felipe Solis del Vecchio</t>
  </si>
  <si>
    <t>María Inés Vargas ortiz</t>
  </si>
  <si>
    <t>#</t>
  </si>
  <si>
    <t>Clase Puesto</t>
  </si>
  <si>
    <t>Puesto</t>
  </si>
  <si>
    <t xml:space="preserve">Descripción </t>
  </si>
  <si>
    <t>Profesional Jefe de Servicio Civil 2</t>
  </si>
  <si>
    <t>Misceláneo de Servicio Civil 2</t>
  </si>
  <si>
    <t>DAF</t>
  </si>
  <si>
    <t>DPM</t>
  </si>
  <si>
    <t>DAH</t>
  </si>
  <si>
    <t>DHN</t>
  </si>
  <si>
    <t>DPPC</t>
  </si>
  <si>
    <t>N/A</t>
  </si>
  <si>
    <t>Trabajador Calificado de Servicio Civil 2</t>
  </si>
  <si>
    <t>DEPTO</t>
  </si>
  <si>
    <t>DG</t>
  </si>
  <si>
    <t>AI</t>
  </si>
  <si>
    <t>PMR</t>
  </si>
  <si>
    <t>AL</t>
  </si>
  <si>
    <t>052
Fondo pensiones Com. 1.5%</t>
  </si>
  <si>
    <t>053
Fondo capitalizacion 3%</t>
  </si>
  <si>
    <t>055
Asociación Solidarista  5.33%</t>
  </si>
  <si>
    <t>041
Seguro de Salud 9.25</t>
  </si>
  <si>
    <t>031
Anualidad Monto Anual</t>
  </si>
  <si>
    <t>011
Base Anual</t>
  </si>
  <si>
    <t>032+
Dedicac Exclusiva</t>
  </si>
  <si>
    <t>032+
Prohibición</t>
  </si>
  <si>
    <t>0399
Total Anual Carrera</t>
  </si>
  <si>
    <t>051
Seguro de pensiones  5.08</t>
  </si>
  <si>
    <t>María Sibaja Fernández</t>
  </si>
  <si>
    <t>Sandro Madrigal Ortíz</t>
  </si>
  <si>
    <t>Técnico en informática 2</t>
  </si>
  <si>
    <t>Luis Alberto Sanchez Herrera</t>
  </si>
  <si>
    <t>Karol L. Sequeira Zúñiga</t>
  </si>
  <si>
    <t>María Á.Parra Campos</t>
  </si>
  <si>
    <t>Oficinista de Servicio Civil 1</t>
  </si>
  <si>
    <t>Carlos Humberto Morales Barrantes</t>
  </si>
  <si>
    <t>Trabajador no calificado</t>
  </si>
  <si>
    <t>Por nombrar</t>
  </si>
  <si>
    <t>PLAZA NUEVA</t>
  </si>
  <si>
    <t>Profesional de Servicio Civil 1-A</t>
  </si>
  <si>
    <t>Karla Fonseca Villalobnos</t>
  </si>
  <si>
    <t>Total Remuneraciones</t>
  </si>
  <si>
    <t>German Vega Araya</t>
  </si>
  <si>
    <t>DETALLE DE REMUNERACIONES A SUFRAGAR MEDIANTE TRANSFERENCIAS A INSTITUCIONES PÚBLICAS</t>
  </si>
  <si>
    <t>CÓDIGO PRESUPUEST. EN LA LEY DE PRESUPUESTO:</t>
  </si>
  <si>
    <t xml:space="preserve">PORCENTAJE COSTO DE VIDA </t>
  </si>
  <si>
    <t>FACTOR PARA CONTRIBUCIONES SOCIALES</t>
  </si>
  <si>
    <t>Nota 1</t>
  </si>
  <si>
    <t>Concepto</t>
  </si>
  <si>
    <t xml:space="preserve">Salarios base </t>
  </si>
  <si>
    <t>Totales</t>
  </si>
  <si>
    <t>Monto Base</t>
  </si>
  <si>
    <t xml:space="preserve">Costo de vida </t>
  </si>
  <si>
    <t xml:space="preserve">Sub-total </t>
  </si>
  <si>
    <t>Previsión (Por pago de diferencias salariales de ejercicios anteriores)</t>
  </si>
  <si>
    <t>Previsión (Reasignaciones)</t>
  </si>
  <si>
    <t>Total Salarios Base + Coletillas revaloradas</t>
  </si>
  <si>
    <t xml:space="preserve">Tiempo extraordinario </t>
  </si>
  <si>
    <t>Otros incentivos salariales no sujetos a revaloración</t>
  </si>
  <si>
    <t>Calculados</t>
  </si>
  <si>
    <t xml:space="preserve">Salario Escolar </t>
  </si>
  <si>
    <t>Contribuciones Sociales</t>
  </si>
  <si>
    <t>Nota 1: Detalle los componentes de las Contribuciones Sociales:</t>
  </si>
  <si>
    <t>Detalle</t>
  </si>
  <si>
    <t>%</t>
  </si>
  <si>
    <t xml:space="preserve">CONTRIBUCIÓN PATRONAL AL SEGURO DE PENSIONES  </t>
  </si>
  <si>
    <t>CONTRIBUCIÓN PATRONAL AL SEGURO DE SALUD</t>
  </si>
  <si>
    <t xml:space="preserve">TRANSFERENCIA A INSTITUCIONES DESCENTRALIZADAS  
CAJA COSTARRICENSE DE SEGURO SOCIAL  
CONTRIBUCIÓN ESTATAL AL SEGURO DE PENSIONES 
</t>
  </si>
  <si>
    <t xml:space="preserve">TRANSFERENCIA A INSTITUCIONES DESCENTRALIZADAS  
CAJA COSTARRICENSE DE SEGURO SOCIAL  
CONTRIBUCIÓN ESTATAL AL SEGURO DE SALUD 
</t>
  </si>
  <si>
    <t xml:space="preserve">CONTRIBUCIÓN PATRONAL AL BANCO POPULAR Y DE 
DESARROLLO COMUNAL  
</t>
  </si>
  <si>
    <t xml:space="preserve">APORTE  PATRONAL  AL  RÉGIMEN  OBLIGATORIO  DE PENSIONES COMPLEMENTARIAS </t>
  </si>
  <si>
    <t xml:space="preserve">APORTE PATRONAL AL FONDO DE CAPITALIZACIÓN LABORAL </t>
  </si>
  <si>
    <r>
      <t xml:space="preserve">NOMBRE DE LA INSTITUCIÓN: </t>
    </r>
    <r>
      <rPr>
        <b/>
        <u/>
        <sz val="10"/>
        <color theme="1"/>
        <rFont val="Calibri"/>
        <family val="2"/>
        <scheme val="minor"/>
      </rPr>
      <t>MUSEO NACIONAL DE COSTA RICA</t>
    </r>
  </si>
  <si>
    <t>Coletilla No. 125 Anualidad</t>
  </si>
  <si>
    <t>Coletilla No.115 Prohibición</t>
  </si>
  <si>
    <t>Coletilla No.103 Dedicación Exclusiva</t>
  </si>
  <si>
    <t>Coletilla No.97 Carrera Profesional</t>
  </si>
  <si>
    <t>Dennis  Camacho Segura</t>
  </si>
  <si>
    <t>Marvin Salas Hernández</t>
  </si>
  <si>
    <t>Maricel Mendez Soto</t>
  </si>
  <si>
    <t>Loengrin Alf. Umaña Tenorio</t>
  </si>
  <si>
    <t>Raul Franco. Blanco Miranda</t>
  </si>
  <si>
    <t>Rolando Ramirez Mora</t>
  </si>
  <si>
    <t>INFRM</t>
  </si>
  <si>
    <t>Yuliana González Jimenez</t>
  </si>
  <si>
    <t>Marcela Sanchez Ocampo</t>
  </si>
  <si>
    <t>Técnico de Servicio Civil 2</t>
  </si>
  <si>
    <t>CONTRATACIÓN DE JORNALES: DEPARTAMENTOS</t>
  </si>
  <si>
    <t>Esteba R. Quirós Valverde</t>
  </si>
  <si>
    <t>Andres Araya Brenes</t>
  </si>
  <si>
    <t>Alexander Rodriguez Gonzales</t>
  </si>
  <si>
    <t>Debroy Elario Fadell Edwards</t>
  </si>
  <si>
    <t>Victor González Madrigal</t>
  </si>
  <si>
    <t>Walter Alvardo Bonilla</t>
  </si>
  <si>
    <t>045
Banco Popular 0.50%</t>
  </si>
  <si>
    <t>034
Salario Escolar 8.33%</t>
  </si>
  <si>
    <t>033
Aguinaldo 8.33%</t>
  </si>
  <si>
    <t>1-S</t>
  </si>
  <si>
    <t>Amaranta Villar Saborio</t>
  </si>
  <si>
    <t>Glenda Venegas Rojas</t>
  </si>
  <si>
    <t>Karol Arroyo Hernández</t>
  </si>
  <si>
    <t>Profesional de Servicio Civil 1-B</t>
  </si>
  <si>
    <t>Reasignada -Planificación</t>
  </si>
  <si>
    <t xml:space="preserve">Diego Monge Villegas </t>
  </si>
  <si>
    <t>Marvin Montero Alfaro</t>
  </si>
  <si>
    <t>Alonso Bonilla Barquero</t>
  </si>
  <si>
    <t>Carlos Monge Chavez</t>
  </si>
  <si>
    <t>Melanie Chacon Artavia</t>
  </si>
  <si>
    <t>408867504983</t>
  </si>
  <si>
    <t>300964504984</t>
  </si>
  <si>
    <t>300943504985</t>
  </si>
  <si>
    <t>300957504986</t>
  </si>
  <si>
    <t>408999504987</t>
  </si>
  <si>
    <t>300956504988</t>
  </si>
  <si>
    <t>300942504991</t>
  </si>
  <si>
    <t>300997504993</t>
  </si>
  <si>
    <t>408996504995</t>
  </si>
  <si>
    <t>300962504997</t>
  </si>
  <si>
    <t>300998504996</t>
  </si>
  <si>
    <t>408956504994</t>
  </si>
  <si>
    <t>300961504992</t>
  </si>
  <si>
    <t>300955504990</t>
  </si>
  <si>
    <t>300950504999</t>
  </si>
  <si>
    <t>90038505011</t>
  </si>
  <si>
    <t>38370505005</t>
  </si>
  <si>
    <t>400001505009</t>
  </si>
  <si>
    <t>300940505004</t>
  </si>
  <si>
    <t>38348505007</t>
  </si>
  <si>
    <t>300975505008</t>
  </si>
  <si>
    <t>300948505002</t>
  </si>
  <si>
    <t>400002505015</t>
  </si>
  <si>
    <t>400006505013</t>
  </si>
  <si>
    <t>300992505014</t>
  </si>
  <si>
    <t>300966505012</t>
  </si>
  <si>
    <t>509482</t>
  </si>
  <si>
    <t>408868505003</t>
  </si>
  <si>
    <t>300965505019</t>
  </si>
  <si>
    <t>300945505018</t>
  </si>
  <si>
    <t>38365505020</t>
  </si>
  <si>
    <t>300993505021</t>
  </si>
  <si>
    <t>38350505022</t>
  </si>
  <si>
    <t>38343505023</t>
  </si>
  <si>
    <t>38316505024</t>
  </si>
  <si>
    <t>300983505010</t>
  </si>
  <si>
    <t>300969505025</t>
  </si>
  <si>
    <t>408869505026</t>
  </si>
  <si>
    <t>400005505027</t>
  </si>
  <si>
    <t>300996505029</t>
  </si>
  <si>
    <t>38329505030</t>
  </si>
  <si>
    <t>38351505031</t>
  </si>
  <si>
    <t>300985505033</t>
  </si>
  <si>
    <t>0500263</t>
  </si>
  <si>
    <t>408994505034</t>
  </si>
  <si>
    <t>38328505035</t>
  </si>
  <si>
    <t>402164505036</t>
  </si>
  <si>
    <t>300974505028</t>
  </si>
  <si>
    <t>38358505037</t>
  </si>
  <si>
    <t>300970505038</t>
  </si>
  <si>
    <t>300988505032</t>
  </si>
  <si>
    <t>300995505039</t>
  </si>
  <si>
    <t>300991505040</t>
  </si>
  <si>
    <t>300980505041</t>
  </si>
  <si>
    <t>402163505042</t>
  </si>
  <si>
    <t>300972505043</t>
  </si>
  <si>
    <t>300982505044</t>
  </si>
  <si>
    <t>300979505045</t>
  </si>
  <si>
    <t>38371505046</t>
  </si>
  <si>
    <t>21288505047</t>
  </si>
  <si>
    <t>300968505048</t>
  </si>
  <si>
    <t>400004505049</t>
  </si>
  <si>
    <t>408871505050</t>
  </si>
  <si>
    <t>300990505051</t>
  </si>
  <si>
    <t>38325505052</t>
  </si>
  <si>
    <t>Maria Gabriela Carmona Ríos</t>
  </si>
  <si>
    <t>300960505066</t>
  </si>
  <si>
    <t>300954505059</t>
  </si>
  <si>
    <t>300946505060</t>
  </si>
  <si>
    <t>300958505062</t>
  </si>
  <si>
    <t>408995505061</t>
  </si>
  <si>
    <t>300984505063</t>
  </si>
  <si>
    <t>400007505064</t>
  </si>
  <si>
    <t>38367505065</t>
  </si>
  <si>
    <t>300941505053</t>
  </si>
  <si>
    <t>408870505055</t>
  </si>
  <si>
    <t>407111505054</t>
  </si>
  <si>
    <t>409000505056</t>
  </si>
  <si>
    <t>300989505057</t>
  </si>
  <si>
    <t>38361505058</t>
  </si>
  <si>
    <t>Emmanuel Zúñiga Quesada/ Armando Azofeifa</t>
  </si>
  <si>
    <t>María  Angeles Gutiérrez / Proceso Nombramiento</t>
  </si>
  <si>
    <t>Plaza Reasignación RH</t>
  </si>
  <si>
    <r>
      <t>AÑO :</t>
    </r>
    <r>
      <rPr>
        <b/>
        <sz val="11"/>
        <color theme="1"/>
        <rFont val="Calibri"/>
        <family val="2"/>
        <scheme val="minor"/>
      </rPr>
      <t xml:space="preserve"> 2019</t>
    </r>
  </si>
  <si>
    <t>SUBTOTAL CONTRATACIONES APLAZO DETERMINADO</t>
  </si>
  <si>
    <t>Trabajador Calificado de Servicio Civil 1</t>
  </si>
  <si>
    <t>TOTAL GENERAL  CARGOS FIJOS-PLAAS NUEVAS Y JORNALES</t>
  </si>
  <si>
    <r>
      <t xml:space="preserve">CANTIDAD DE PUESTOS: </t>
    </r>
    <r>
      <rPr>
        <b/>
        <sz val="11"/>
        <color theme="1"/>
        <rFont val="Calibri"/>
        <family val="2"/>
        <scheme val="minor"/>
      </rPr>
      <t>123</t>
    </r>
  </si>
  <si>
    <t>FC</t>
  </si>
  <si>
    <t>RH</t>
  </si>
  <si>
    <t>PROV</t>
  </si>
  <si>
    <t>SERV-GEN</t>
  </si>
  <si>
    <t>SUNTOTAL DE DIRECCIÓN GENERAL</t>
  </si>
  <si>
    <t>DEPT.</t>
  </si>
  <si>
    <t xml:space="preserve">011  Base Anual 2019 </t>
  </si>
  <si>
    <t>031 Anualidad Monto Anual</t>
  </si>
  <si>
    <t>032+ Dedicac Exclusiva</t>
  </si>
  <si>
    <t>032+ Prohibición</t>
  </si>
  <si>
    <t>0399 Total Anual Carrera</t>
  </si>
  <si>
    <t xml:space="preserve">Total Salarios </t>
  </si>
  <si>
    <t>034 Salario Escolar 8.33%</t>
  </si>
  <si>
    <t>033 Aguinaldo 8.33%</t>
  </si>
  <si>
    <t>051 Seguro de pensiones  5.08</t>
  </si>
  <si>
    <t>041 Seguro de Salud 9.25</t>
  </si>
  <si>
    <t>052 Fondo pensiones Com. 1.5%</t>
  </si>
  <si>
    <t>053 Fondo capitalizacion 3%</t>
  </si>
  <si>
    <t>045 Banco Popular 0.50%</t>
  </si>
  <si>
    <t>055 Asociación Solidarista  5.33%</t>
  </si>
  <si>
    <t>TOTAL D.G.</t>
  </si>
  <si>
    <t>TOTAL A.I.</t>
  </si>
  <si>
    <t>FINCA 6</t>
  </si>
  <si>
    <t>Plaza Autorizada</t>
  </si>
  <si>
    <t>TOTAL FINCA 6</t>
  </si>
  <si>
    <t>INFOR</t>
  </si>
  <si>
    <t>Profesional de Servicio Jefe 1</t>
  </si>
  <si>
    <t>TOTAL INFORMATCA</t>
  </si>
  <si>
    <t>LEGAL</t>
  </si>
  <si>
    <t>TOTAL LEGAL</t>
  </si>
  <si>
    <t xml:space="preserve">
Pablo Murillo </t>
  </si>
  <si>
    <t>TOTAL REGIONALES</t>
  </si>
  <si>
    <t>TOTAL D.A.F.</t>
  </si>
  <si>
    <t>FINAC</t>
  </si>
  <si>
    <t>Nombramiento</t>
  </si>
  <si>
    <t>TOTAL FINANCIERO</t>
  </si>
  <si>
    <t>Concurso</t>
  </si>
  <si>
    <t>Adriana Quesada</t>
  </si>
  <si>
    <t>TOTAL PROVEEDURIA</t>
  </si>
  <si>
    <t>TOTAL RECURSOS HUMANOS</t>
  </si>
  <si>
    <t>S.G.</t>
  </si>
  <si>
    <t>Vacante Proceso</t>
  </si>
  <si>
    <t>TOTAL SERVICIOS GENERALES</t>
  </si>
  <si>
    <t>TOTAL D.A.H.</t>
  </si>
  <si>
    <t xml:space="preserve">Guisella Chaves / </t>
  </si>
  <si>
    <t>A contratar</t>
  </si>
  <si>
    <t>TOTAL D.H.N.</t>
  </si>
  <si>
    <t>TOTAL D.P.M.</t>
  </si>
  <si>
    <t>TOTAL D.P.P.C.</t>
  </si>
  <si>
    <t xml:space="preserve"> </t>
  </si>
  <si>
    <t>GRAN TOTAL</t>
  </si>
  <si>
    <t>SG</t>
  </si>
  <si>
    <t>F6</t>
  </si>
  <si>
    <t>FUNCIONARIOS DEL MUSEO NACIONAL DE COSTA RICA</t>
  </si>
  <si>
    <t>RELACIÓN DE PUESTOS (Parte 2 Cargas Sociales)</t>
  </si>
  <si>
    <t>RELACIÓN DE PUESTOS (Parte 1)</t>
  </si>
  <si>
    <t>JORNALES</t>
  </si>
  <si>
    <t>EXTRAS</t>
  </si>
  <si>
    <t>TOTAL GENERAL INTEGRADO Carjos fijos-Jornales-Reasignaciones</t>
  </si>
  <si>
    <t>INFORMACION SOLICITADA POR EL MINISTERIO DE HACIENDA</t>
  </si>
  <si>
    <t>FORMULACION PRESUPUESTARIA 2019</t>
  </si>
  <si>
    <t>Nombre de la institución:</t>
  </si>
  <si>
    <t>MUSEO NACIONAL DE COSTA RICA</t>
  </si>
  <si>
    <t>Cantidad de puestos:</t>
  </si>
  <si>
    <t>Lista de los puestos  de la institución según clase (puesto por puesto)</t>
  </si>
  <si>
    <t>TOTAL</t>
  </si>
  <si>
    <t>S-1</t>
  </si>
  <si>
    <t>TOTALES</t>
  </si>
  <si>
    <t xml:space="preserve">   Fórmula:   9</t>
  </si>
  <si>
    <t xml:space="preserve">  Transferencias a las Instituciones</t>
  </si>
  <si>
    <t xml:space="preserve">  del Sector Público</t>
  </si>
  <si>
    <t>Título Presupuestario:</t>
  </si>
  <si>
    <t>Código y descripción del Programa o Subprograma Presupuestario:</t>
  </si>
  <si>
    <t>Unidad Ejecutora:</t>
  </si>
  <si>
    <t>Fuente de Financiamiento:              (    ) Corriente.           (    )  Capital.       ( ) Financiento</t>
  </si>
  <si>
    <t>Código Objeto del Gasto</t>
  </si>
  <si>
    <t>Cédula Jurídica</t>
  </si>
  <si>
    <t>Base Legal</t>
  </si>
  <si>
    <t>Transferencia Solicitada</t>
  </si>
  <si>
    <t>Institución Destinataria</t>
  </si>
  <si>
    <t>Total transferencia</t>
  </si>
  <si>
    <t>Remuneraciones</t>
  </si>
  <si>
    <t>Gastos Varios</t>
  </si>
  <si>
    <t>Actual</t>
  </si>
  <si>
    <t>Previsión Incrementos</t>
  </si>
  <si>
    <t>(1)</t>
  </si>
  <si>
    <t>(2)</t>
  </si>
  <si>
    <t>(3)</t>
  </si>
  <si>
    <t>(4)</t>
  </si>
  <si>
    <t>(5)</t>
  </si>
  <si>
    <t>(6)</t>
  </si>
  <si>
    <t>(7)</t>
  </si>
  <si>
    <t>(8)</t>
  </si>
  <si>
    <t>PRESUPUESTO  AJUSTADO (SOLO PLANILLA)</t>
  </si>
  <si>
    <t>3-007-075500</t>
  </si>
  <si>
    <t>TOTAL SOLICITADO</t>
  </si>
  <si>
    <t>NOTAS:</t>
  </si>
  <si>
    <t>COLUMNA 5 "TOTAL":  TOTAL DE TRANSFERENCIA</t>
  </si>
  <si>
    <t>COLUMNA 6 "ACTUAL":  SERVICIOS PERSONALES, INCLUYE CARGAS SOCIALES.  ES LA SUMA DE LAS COLUMNAS 4+5+6+7+9 DE LA FORMULA 10</t>
  </si>
  <si>
    <t>COLUMNA 7 "PREVISIÓN INCREMENTOS", MISMO MONTO QUE VA EN COLUMNA 8 DE LA FÓRMULA 10</t>
  </si>
  <si>
    <t>COLUMNA 8 "GASTOS VARIOS" :  GASTOS POR CONCEPTO DE OPERACIÓN  E INVERSION.  INCLUYE PAGO DE PRESTACIONES.</t>
  </si>
  <si>
    <t xml:space="preserve">             Fórmula:   10</t>
  </si>
  <si>
    <t xml:space="preserve">             Detalle de las Remuneraciones</t>
  </si>
  <si>
    <t xml:space="preserve">             Financiados por medio de</t>
  </si>
  <si>
    <t xml:space="preserve">             Transferencias a Instituciones Públicas.</t>
  </si>
  <si>
    <t>Código y  Descripción del Programa o Subprograma Presupuestario:</t>
  </si>
  <si>
    <t>Cantidad de Puestos</t>
  </si>
  <si>
    <t>Salario Base</t>
  </si>
  <si>
    <t>Retribución por años servidos</t>
  </si>
  <si>
    <t>Dedicación exclusiva y/o Prohibición</t>
  </si>
  <si>
    <t>Otros incentivos salariales</t>
  </si>
  <si>
    <t>Incrementos por Costo de Vida y Crecimiento Automático</t>
  </si>
  <si>
    <t>Contribución a  la Seguridad Social</t>
  </si>
  <si>
    <t>(9)</t>
  </si>
  <si>
    <t>(10)</t>
  </si>
  <si>
    <t>Planilla normal (no se debe incluir ninguna otra plaza)</t>
  </si>
  <si>
    <t>COLUMNA 3:  Cantidad de puestos a financiar con lo solicitado en cada renglón</t>
  </si>
  <si>
    <t>COLUMNA 4:  Monto total de los salarios base de los puestos.</t>
  </si>
  <si>
    <t>COLUMNA 5:  Monto por retribución por anualidades</t>
  </si>
  <si>
    <t>COLUMNA 6:  Retribución por dedicación exclusiva o prohibición</t>
  </si>
  <si>
    <t>COLUMNA 7:  Monto del resto de las retribuciones o sobresueldos:  Carrera profesional, horas extra, zonaje, sueldo adicional y salario escolar</t>
  </si>
  <si>
    <t>COLUMNA 8:  Incremento por revaloraciones generales y aumentos vegetativos de salarios (costo de vida + crecimiento automáticos). Debe ser el mismo monto de columna 7 de fórmula 9</t>
  </si>
  <si>
    <t>COLUMNA 9:  Monto por concepto de cargas sociales</t>
  </si>
  <si>
    <r>
      <t xml:space="preserve">COLUMNA 10: </t>
    </r>
    <r>
      <rPr>
        <b/>
        <sz val="10"/>
        <rFont val="Arial"/>
        <family val="2"/>
      </rPr>
      <t>No incluye el pago de prestaciones</t>
    </r>
  </si>
  <si>
    <t xml:space="preserve">MUSEO NACIONAL </t>
  </si>
  <si>
    <t>Desglose de Pluses Salariales Presupuesto 2018</t>
  </si>
  <si>
    <t>PLUSES</t>
  </si>
  <si>
    <t>MONTO ACTUAL</t>
  </si>
  <si>
    <t>NÚMERO DE FUNCIONARIOS</t>
  </si>
  <si>
    <t>PORCENTAJE O MONTO</t>
  </si>
  <si>
    <t>BASE LEGAL</t>
  </si>
  <si>
    <t>Dedicación Exclusiva</t>
  </si>
  <si>
    <t>Resolución DG-254-2009, del 12 de agosto de 2009</t>
  </si>
  <si>
    <t>Resolución 254, del 12 de agosto de 2009</t>
  </si>
  <si>
    <t>Total Dedicación Exclusiva</t>
  </si>
  <si>
    <t>Prohibición</t>
  </si>
  <si>
    <t xml:space="preserve">Director General, Auditor Interno y Profesional 3 Auditoría, Proveedor, Jefe Departamento Administración y Finanzas:  Ley Contra la Corrupción y el Enriquecimiento Ilícito. Ley 6982de Presupuesto </t>
  </si>
  <si>
    <t>Abogados: Artículo 244 de la Ley Organica del Poder Judicial</t>
  </si>
  <si>
    <t>Personal Informática:  Artículo 41 de la Ley N°7097, del 18 de agosto 1998</t>
  </si>
  <si>
    <t>Total Prohibición</t>
  </si>
  <si>
    <t>Carrera Profesional</t>
  </si>
  <si>
    <t>Resolución DG 064-2008 del 24 de febrero del 2008</t>
  </si>
  <si>
    <t>Total Carrera Profesional</t>
  </si>
  <si>
    <t>TOTAL PLUSES</t>
  </si>
  <si>
    <t xml:space="preserve">Titulo Presupuestario: </t>
  </si>
  <si>
    <t xml:space="preserve">Periodo: </t>
  </si>
  <si>
    <t xml:space="preserve">Código y Descripción del Programa o Subprograma Presupuestario: </t>
  </si>
  <si>
    <t>CANTIDAD DE PUESTOS POR GRUPO OCUPACIONAL</t>
  </si>
  <si>
    <t>SUBPARTIDA PRESUPUESTARIA (a)</t>
  </si>
  <si>
    <t>OCUPADOS</t>
  </si>
  <si>
    <t>VACANTES</t>
  </si>
  <si>
    <t>TOTAL PLAZAS PRESUPUESTADAS (a)</t>
  </si>
  <si>
    <t>CARGOS FIJOS</t>
  </si>
  <si>
    <t>Superior</t>
  </si>
  <si>
    <t>Ejecutivo</t>
  </si>
  <si>
    <t>Profesional</t>
  </si>
  <si>
    <t>Técnico</t>
  </si>
  <si>
    <t>Administrativo</t>
  </si>
  <si>
    <t>Servicio</t>
  </si>
  <si>
    <t>Bombero</t>
  </si>
  <si>
    <t>Docente</t>
  </si>
  <si>
    <t>Policial</t>
  </si>
  <si>
    <t>SERVICIOS ESPECIALES 
PlAZO FIJO</t>
  </si>
  <si>
    <t>JORNALES FIJOS</t>
  </si>
  <si>
    <t>PUESTOS QUE A NIVEL DE LA ENTIDAD ESTAN DEDICADOS A LABORES DE ASESORÍA y SERVICIO</t>
  </si>
  <si>
    <t>NIVELES</t>
  </si>
  <si>
    <t>DEPARTAMENTOS</t>
  </si>
  <si>
    <t>CLASE DE PUESTOS</t>
  </si>
  <si>
    <t xml:space="preserve">CANTIDAD </t>
  </si>
  <si>
    <t>Nivel de STAP</t>
  </si>
  <si>
    <t>Auditoria Interna</t>
  </si>
  <si>
    <t>Auditor Interno</t>
  </si>
  <si>
    <t>Profesional Servicio Civil 3, Auditoría</t>
  </si>
  <si>
    <t xml:space="preserve">Asesoría Legal </t>
  </si>
  <si>
    <t>Profesional Servicio Civil 3, Derecho</t>
  </si>
  <si>
    <t>Profesional Servicio Civil 2, Derecho</t>
  </si>
  <si>
    <t>Profesional Servicio Civil 1-A, Derecho</t>
  </si>
  <si>
    <t>Nivel Apoyo de Labor sustantiva</t>
  </si>
  <si>
    <t>Profesional Jefe de Servicio Civil 2, Generalista</t>
  </si>
  <si>
    <t>Secretaria de Servicio Civil 1</t>
  </si>
  <si>
    <t>Financiero</t>
  </si>
  <si>
    <t>Profesional Jefe de servicio Civil 1, Generalista</t>
  </si>
  <si>
    <t>Profesional de Servicio Civil 2, Generalista</t>
  </si>
  <si>
    <t>Recursos Humanos</t>
  </si>
  <si>
    <t>Profesional Jefe de Servicio Civil1, Recursos Humanos</t>
  </si>
  <si>
    <t>Profesional de Servicio Civil 1-A, Recursos Humanos</t>
  </si>
  <si>
    <t>Contabilidad</t>
  </si>
  <si>
    <t>Profesional de Servicio Civil 2, Contabilidad</t>
  </si>
  <si>
    <t>Técnico de Servicio Civil1, Contabilidad</t>
  </si>
  <si>
    <t>Planificación</t>
  </si>
  <si>
    <t>un Profesional de Servicio Civil 2.</t>
  </si>
  <si>
    <t>Proveeduría</t>
  </si>
  <si>
    <t>Profesional Jefe de Servicio Civil1,Generalista</t>
  </si>
  <si>
    <t>Profesional de Servicio Civil 3, Generalista</t>
  </si>
  <si>
    <t>Profesional de Servicio Civil 1 B, Generalista</t>
  </si>
  <si>
    <t>Limpieza</t>
  </si>
  <si>
    <t>Miscelaneo de Servicio Civil 2</t>
  </si>
  <si>
    <t>Mantenimiento</t>
  </si>
  <si>
    <t>Vigilancia</t>
  </si>
  <si>
    <t>Secretarias</t>
  </si>
  <si>
    <t>Choferes</t>
  </si>
  <si>
    <t>Comparativo 2016-2017,  Nº de Puestos por Clase</t>
  </si>
  <si>
    <t>Código</t>
  </si>
  <si>
    <t>CLASE</t>
  </si>
  <si>
    <t>Puestos 2018</t>
  </si>
  <si>
    <t>Puestos 2019</t>
  </si>
  <si>
    <t>Justificaciones de Diferencias</t>
  </si>
  <si>
    <t>SN</t>
  </si>
  <si>
    <t>Director General</t>
  </si>
  <si>
    <t>A nivel General No hay diferencia en la cantidad de puestos aprobados para el Museo nacional de Costa Rica en cuanto al Nivel de empleo.</t>
  </si>
  <si>
    <t>Profesional en Informática jefe 1b</t>
  </si>
  <si>
    <t>Plazas nuevas aproba-das por la Autoridad Presupuestaria STAP-1846-2015.</t>
  </si>
  <si>
    <t>Profes. en Informática 2</t>
  </si>
  <si>
    <t>Profes. en Informática 1  B</t>
  </si>
  <si>
    <t>Se reasigno una Plaza de PSC1-A a Profesional de SC 2, MuseologíaSe incluye 1 funcionario del C.V.M.F.6. Administrador que esta contratado desde el año 2013 y aprobado como cargo fijo mediante STAP- 0677-2016.</t>
  </si>
  <si>
    <t>Se incluye 1 funcionario del C.V.M.F.6. Docente (proyección) que esta contratado desde el año 2013 y  aprobado como cargo fijo mediante STAP- 0677-2016..</t>
  </si>
  <si>
    <t>Profesional de Servicio Civil 1 A</t>
  </si>
  <si>
    <t>Se reasigno 1 plaza de PSC1-A a Profesional de SC 2, Museología 2017</t>
  </si>
  <si>
    <t>Plazas nuevas aproba-das por la Autoridad Presupuestaria STAP-1846-2015 y Proceso de Reasignación.</t>
  </si>
  <si>
    <t>Se incluye 1 funcionario del C.V.M.F.6. Docente (proyección) que esta contratado desde el año 2013 y y aprobado como cargo fijo mediante STAP- 0677-2016.</t>
  </si>
  <si>
    <t>Secretario de Servicio civil 2</t>
  </si>
  <si>
    <t>Secretario de Servicio Civil 1</t>
  </si>
  <si>
    <t>Se encuentra en proceso de  reasignación 1 plaza para otra clase de puesto</t>
  </si>
  <si>
    <t>Se encuentra en proceso de  reasignación 2 plaza para otra clase de puesto</t>
  </si>
  <si>
    <t>Conductor de Servicio Civil 1</t>
  </si>
  <si>
    <t>Oficial de Sguridad de Servicio Civil 1</t>
  </si>
  <si>
    <t>Trabajador calificado de Servicio civil 2</t>
  </si>
  <si>
    <t>Se esta en proceso de reasignación 2 plazas para Trabajador Calificado 2.
Se incluye 1 funcionario del C.V.M.F.6. Trabajador Calificado que esta contratado desde el año 2013 y aprobado como cargo fijo mediante STAP- 0677-2016.</t>
  </si>
  <si>
    <t>Trabajador calificado de Servicio civil 1</t>
  </si>
  <si>
    <t>Total</t>
  </si>
  <si>
    <t>salario anual</t>
  </si>
  <si>
    <t>mensual</t>
  </si>
  <si>
    <t xml:space="preserve">diario </t>
  </si>
  <si>
    <t>Hora</t>
  </si>
  <si>
    <t>PROYECCIÓN DE COSTO DE HORAS EXTRAS SOLICITADAS AJUSTADAS A TIEMPO SENCILLO</t>
  </si>
  <si>
    <t>COSTO HORA LABORAL</t>
  </si>
  <si>
    <t>034
Salario Escolar</t>
  </si>
  <si>
    <t>033
Aguinaldo</t>
  </si>
  <si>
    <t>045
Banco Popular 0.5%</t>
  </si>
  <si>
    <t>VALOR GENERAL HORA SENCILLA</t>
  </si>
  <si>
    <t xml:space="preserve">VALOR GENERAL HORA EXTRA </t>
  </si>
  <si>
    <t>Horas Sencillas</t>
  </si>
  <si>
    <t>Horas tiempo medio</t>
  </si>
  <si>
    <t>Total Costo por Horas</t>
  </si>
  <si>
    <t>Horas solicitadas</t>
  </si>
  <si>
    <t>Presupuesto requerido Remuneración</t>
  </si>
  <si>
    <t>442 horas</t>
  </si>
  <si>
    <t>2.500.000.00</t>
  </si>
  <si>
    <t>038350</t>
  </si>
  <si>
    <t>300983</t>
  </si>
  <si>
    <t>Vacante/ Reasignada-Museología</t>
  </si>
  <si>
    <t>Jornal</t>
  </si>
  <si>
    <t>JORNAL</t>
  </si>
  <si>
    <t>646 horas</t>
  </si>
  <si>
    <t>2.000.000.00</t>
  </si>
  <si>
    <t>Aurio Chacón Garita 
(Proceso reasignación 2017)</t>
  </si>
  <si>
    <t>300964</t>
  </si>
  <si>
    <t>Jorge Vargas Mora</t>
  </si>
  <si>
    <t>400007</t>
  </si>
  <si>
    <t>80 horas</t>
  </si>
  <si>
    <t>400.000.00</t>
  </si>
  <si>
    <t>408995</t>
  </si>
  <si>
    <t>María Inés Vargas Ortiz</t>
  </si>
  <si>
    <t>18 horas</t>
  </si>
  <si>
    <t>600.000.00</t>
  </si>
  <si>
    <t>25 horas</t>
  </si>
  <si>
    <t>Diego Monge Villegasa</t>
  </si>
  <si>
    <t>103 horas</t>
  </si>
  <si>
    <t>Pablo Murillo Segura</t>
  </si>
  <si>
    <t>950.000.00</t>
  </si>
  <si>
    <t>300979</t>
  </si>
  <si>
    <t>Francisca Ángulo Gutiérrez</t>
  </si>
  <si>
    <t>DAF-FC</t>
  </si>
  <si>
    <t>150 horas</t>
  </si>
  <si>
    <t>Jorge Alvarez Gomez</t>
  </si>
  <si>
    <t>300958</t>
  </si>
  <si>
    <t>002128</t>
  </si>
  <si>
    <t>DAF-RH</t>
  </si>
  <si>
    <t>40 horas</t>
  </si>
  <si>
    <t>1.000.000.00</t>
  </si>
  <si>
    <t>45 horas</t>
  </si>
  <si>
    <t>300941</t>
  </si>
  <si>
    <t>50 horas</t>
  </si>
  <si>
    <t>Miscelaneo de servicio Civil 2</t>
  </si>
  <si>
    <t>300944</t>
  </si>
  <si>
    <t>Melanie Chacón Artavia</t>
  </si>
  <si>
    <t>Profesionales 3</t>
  </si>
  <si>
    <t>Varias</t>
  </si>
  <si>
    <t>Varios</t>
  </si>
  <si>
    <t>10 horas</t>
  </si>
  <si>
    <t>20 horas</t>
  </si>
  <si>
    <t>DG-CVMF6</t>
  </si>
  <si>
    <t>120 horas</t>
  </si>
  <si>
    <t xml:space="preserve">Oficinista de Servicio Civil 2 </t>
  </si>
  <si>
    <t>180 horas</t>
  </si>
  <si>
    <t>Trabajador calificado de Servicio Civil 2</t>
  </si>
  <si>
    <t>60 horas</t>
  </si>
  <si>
    <t>DAF-SG</t>
  </si>
  <si>
    <t xml:space="preserve">Varios/Conductor </t>
  </si>
  <si>
    <t>038329</t>
  </si>
  <si>
    <t>78 horas</t>
  </si>
  <si>
    <t>Marinet Piedra Esquivel</t>
  </si>
  <si>
    <t>400006</t>
  </si>
  <si>
    <t>038340</t>
  </si>
  <si>
    <t>Encargado de Almcen</t>
  </si>
  <si>
    <t>130 horas</t>
  </si>
  <si>
    <t>Profesional de se+B57:B64rvicio civil2</t>
  </si>
  <si>
    <t>300965</t>
  </si>
  <si>
    <t>380 horas</t>
  </si>
  <si>
    <t>Vacante/congelada</t>
  </si>
  <si>
    <t>775 horas</t>
  </si>
  <si>
    <t>408956</t>
  </si>
  <si>
    <t>Ronulfo Carvajal Alvarado</t>
  </si>
  <si>
    <t>300998</t>
  </si>
  <si>
    <t>Victor González madrigal</t>
  </si>
  <si>
    <t>300962</t>
  </si>
  <si>
    <t>Benjamín Sánchez Leandro</t>
  </si>
  <si>
    <t>300997</t>
  </si>
  <si>
    <t>408996</t>
  </si>
  <si>
    <t>300955</t>
  </si>
  <si>
    <t>300957</t>
  </si>
  <si>
    <t>300956</t>
  </si>
  <si>
    <t>Gilbert Mesén Segura</t>
  </si>
  <si>
    <t>300961</t>
  </si>
  <si>
    <t>Emmanuel Zúñiga Quesada</t>
  </si>
  <si>
    <t>100 horas</t>
  </si>
  <si>
    <t>1685 horas</t>
  </si>
  <si>
    <t xml:space="preserve">50 horas </t>
  </si>
  <si>
    <t>Total general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</si>
</sst>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[$€-2]* #,##0.00_);_([$€-2]* \(#,##0.00\);_([$€-2]* &quot;-&quot;??_)"/>
    <numFmt numFmtId="166" formatCode="0.000%"/>
    <numFmt numFmtId="167" formatCode="_(* #,##0_);_(* \(#,##0\);_(* &quot;-&quot;??_);_(@_)"/>
    <numFmt numFmtId="168" formatCode="#,##0.00_ ;[Red]\-#,##0.00\ "/>
    <numFmt numFmtId="169" formatCode="#,##0_ ;[Red]\-#,##0\ "/>
    <numFmt numFmtId="170" formatCode="#,##0.00000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name val="Arial"/>
      <family val="2"/>
    </font>
    <font>
      <b/>
      <u/>
      <sz val="10"/>
      <color theme="1"/>
      <name val="Calibri"/>
      <family val="2"/>
      <scheme val="minor"/>
    </font>
    <font>
      <b/>
      <sz val="9"/>
      <color rgb="FF000099"/>
      <name val="Arial"/>
      <family val="2"/>
    </font>
    <font>
      <b/>
      <sz val="9"/>
      <color rgb="FFC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0000CC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rgb="FFC00000"/>
      <name val="Calibri"/>
      <family val="2"/>
    </font>
    <font>
      <b/>
      <sz val="9"/>
      <color rgb="FF000099"/>
      <name val="Calibri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color indexed="1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9"/>
      <color rgb="FF0000CC"/>
      <name val="Arial"/>
      <family val="2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CC"/>
      <name val="Calibri"/>
      <family val="2"/>
    </font>
    <font>
      <b/>
      <sz val="10"/>
      <color rgb="FF006600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003399"/>
      <name val="Calibri"/>
      <family val="2"/>
    </font>
    <font>
      <b/>
      <sz val="14"/>
      <color rgb="FF0000FF"/>
      <name val="Calibri"/>
      <family val="2"/>
    </font>
    <font>
      <b/>
      <sz val="14"/>
      <color rgb="FF00B050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C00000"/>
      <name val="Calibri"/>
      <family val="2"/>
    </font>
    <font>
      <b/>
      <sz val="14"/>
      <color rgb="FF0000CC"/>
      <name val="Calibri"/>
      <family val="2"/>
    </font>
    <font>
      <sz val="10"/>
      <color rgb="FF0000CC"/>
      <name val="Arial"/>
      <family val="2"/>
    </font>
    <font>
      <sz val="9"/>
      <color rgb="FF002060"/>
      <name val="Arial"/>
      <family val="2"/>
    </font>
    <font>
      <b/>
      <sz val="14"/>
      <color rgb="FF000099"/>
      <name val="Arial"/>
      <family val="2"/>
    </font>
    <font>
      <b/>
      <sz val="11"/>
      <color rgb="FF00009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2" borderId="15" applyNumberFormat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9" fontId="45" fillId="0" borderId="0" applyFont="0" applyFill="0" applyBorder="0" applyAlignment="0" applyProtection="0"/>
  </cellStyleXfs>
  <cellXfs count="752">
    <xf numFmtId="0" fontId="0" fillId="0" borderId="0" xfId="0"/>
    <xf numFmtId="0" fontId="0" fillId="0" borderId="0" xfId="0" applyBorder="1"/>
    <xf numFmtId="0" fontId="9" fillId="0" borderId="0" xfId="0" applyFont="1"/>
    <xf numFmtId="0" fontId="0" fillId="0" borderId="6" xfId="0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Alignment="1">
      <alignment wrapText="1"/>
    </xf>
    <xf numFmtId="166" fontId="0" fillId="0" borderId="1" xfId="0" applyNumberFormat="1" applyBorder="1"/>
    <xf numFmtId="10" fontId="0" fillId="0" borderId="10" xfId="0" applyNumberFormat="1" applyBorder="1"/>
    <xf numFmtId="0" fontId="13" fillId="14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4" fontId="0" fillId="0" borderId="6" xfId="0" applyNumberFormat="1" applyBorder="1"/>
    <xf numFmtId="0" fontId="14" fillId="3" borderId="6" xfId="0" applyFont="1" applyFill="1" applyBorder="1" applyAlignment="1">
      <alignment horizontal="left"/>
    </xf>
    <xf numFmtId="4" fontId="0" fillId="3" borderId="6" xfId="0" applyNumberFormat="1" applyFill="1" applyBorder="1"/>
    <xf numFmtId="0" fontId="14" fillId="0" borderId="6" xfId="0" applyFont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4" fontId="0" fillId="0" borderId="2" xfId="0" applyNumberFormat="1" applyBorder="1"/>
    <xf numFmtId="0" fontId="13" fillId="3" borderId="9" xfId="0" applyFont="1" applyFill="1" applyBorder="1" applyAlignment="1">
      <alignment horizontal="left"/>
    </xf>
    <xf numFmtId="4" fontId="9" fillId="3" borderId="8" xfId="0" applyNumberFormat="1" applyFont="1" applyFill="1" applyBorder="1"/>
    <xf numFmtId="4" fontId="0" fillId="18" borderId="0" xfId="0" applyNumberFormat="1" applyFill="1" applyBorder="1"/>
    <xf numFmtId="0" fontId="15" fillId="0" borderId="0" xfId="0" applyFont="1"/>
    <xf numFmtId="0" fontId="0" fillId="0" borderId="0" xfId="0" applyBorder="1" applyAlignment="1"/>
    <xf numFmtId="4" fontId="0" fillId="0" borderId="6" xfId="0" applyNumberFormat="1" applyBorder="1" applyAlignment="1">
      <alignment horizontal="right" vertical="top" wrapText="1"/>
    </xf>
    <xf numFmtId="0" fontId="0" fillId="0" borderId="0" xfId="0" applyBorder="1" applyAlignment="1">
      <alignment horizontal="justify" vertical="top" wrapText="1"/>
    </xf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0" fontId="0" fillId="0" borderId="6" xfId="0" applyNumberFormat="1" applyBorder="1" applyAlignment="1">
      <alignment horizontal="right" vertical="top" wrapText="1"/>
    </xf>
    <xf numFmtId="10" fontId="0" fillId="0" borderId="6" xfId="0" applyNumberFormat="1" applyBorder="1" applyAlignment="1">
      <alignment vertical="top"/>
    </xf>
    <xf numFmtId="10" fontId="9" fillId="0" borderId="6" xfId="0" applyNumberFormat="1" applyFont="1" applyBorder="1" applyAlignment="1">
      <alignment vertical="top"/>
    </xf>
    <xf numFmtId="4" fontId="9" fillId="0" borderId="6" xfId="0" applyNumberFormat="1" applyFont="1" applyBorder="1"/>
    <xf numFmtId="0" fontId="0" fillId="0" borderId="0" xfId="0" applyFill="1"/>
    <xf numFmtId="1" fontId="4" fillId="0" borderId="6" xfId="0" applyNumberFormat="1" applyFont="1" applyFill="1" applyBorder="1" applyAlignment="1">
      <alignment horizontal="center" vertical="center"/>
    </xf>
    <xf numFmtId="2" fontId="3" fillId="18" borderId="6" xfId="0" applyNumberFormat="1" applyFont="1" applyFill="1" applyBorder="1" applyAlignment="1">
      <alignment horizontal="left" vertical="center" wrapText="1"/>
    </xf>
    <xf numFmtId="1" fontId="3" fillId="18" borderId="6" xfId="0" applyNumberFormat="1" applyFont="1" applyFill="1" applyBorder="1" applyAlignment="1">
      <alignment horizontal="center" vertical="center" wrapText="1"/>
    </xf>
    <xf numFmtId="2" fontId="3" fillId="18" borderId="6" xfId="0" applyNumberFormat="1" applyFont="1" applyFill="1" applyBorder="1" applyAlignment="1" applyProtection="1">
      <alignment horizontal="left" vertical="center" wrapText="1"/>
    </xf>
    <xf numFmtId="2" fontId="4" fillId="18" borderId="6" xfId="0" applyNumberFormat="1" applyFont="1" applyFill="1" applyBorder="1" applyAlignment="1" applyProtection="1">
      <alignment horizontal="center" vertical="center"/>
    </xf>
    <xf numFmtId="4" fontId="3" fillId="18" borderId="6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/>
    <xf numFmtId="1" fontId="3" fillId="18" borderId="6" xfId="0" applyNumberFormat="1" applyFont="1" applyFill="1" applyBorder="1" applyAlignment="1">
      <alignment horizontal="center" vertical="center"/>
    </xf>
    <xf numFmtId="2" fontId="4" fillId="18" borderId="6" xfId="0" applyNumberFormat="1" applyFont="1" applyFill="1" applyBorder="1" applyAlignment="1">
      <alignment horizontal="center" vertical="center"/>
    </xf>
    <xf numFmtId="2" fontId="4" fillId="18" borderId="6" xfId="0" applyNumberFormat="1" applyFont="1" applyFill="1" applyBorder="1" applyAlignment="1" applyProtection="1">
      <alignment horizontal="center" vertical="center" wrapText="1"/>
    </xf>
    <xf numFmtId="2" fontId="4" fillId="14" borderId="6" xfId="0" applyNumberFormat="1" applyFont="1" applyFill="1" applyBorder="1" applyAlignment="1" applyProtection="1">
      <alignment horizontal="left" vertical="center" wrapText="1"/>
    </xf>
    <xf numFmtId="1" fontId="4" fillId="14" borderId="6" xfId="0" applyNumberFormat="1" applyFont="1" applyFill="1" applyBorder="1" applyAlignment="1" applyProtection="1">
      <alignment horizontal="center" vertical="center" wrapText="1"/>
    </xf>
    <xf numFmtId="2" fontId="4" fillId="14" borderId="6" xfId="0" applyNumberFormat="1" applyFont="1" applyFill="1" applyBorder="1" applyAlignment="1">
      <alignment horizontal="center" vertical="center" wrapText="1"/>
    </xf>
    <xf numFmtId="4" fontId="4" fillId="14" borderId="6" xfId="0" applyNumberFormat="1" applyFont="1" applyFill="1" applyBorder="1" applyAlignment="1">
      <alignment horizontal="center" vertical="center" wrapText="1"/>
    </xf>
    <xf numFmtId="2" fontId="3" fillId="18" borderId="0" xfId="0" applyNumberFormat="1" applyFont="1" applyFill="1" applyBorder="1"/>
    <xf numFmtId="2" fontId="4" fillId="18" borderId="0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left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2" fontId="4" fillId="14" borderId="6" xfId="0" applyNumberFormat="1" applyFont="1" applyFill="1" applyBorder="1" applyAlignment="1">
      <alignment horizontal="left" vertical="center" wrapText="1"/>
    </xf>
    <xf numFmtId="1" fontId="3" fillId="14" borderId="6" xfId="0" applyNumberFormat="1" applyFont="1" applyFill="1" applyBorder="1" applyAlignment="1">
      <alignment horizontal="center" vertical="center" wrapText="1"/>
    </xf>
    <xf numFmtId="2" fontId="3" fillId="14" borderId="6" xfId="0" applyNumberFormat="1" applyFont="1" applyFill="1" applyBorder="1" applyAlignment="1" applyProtection="1">
      <alignment horizontal="left" vertical="center" wrapText="1"/>
    </xf>
    <xf numFmtId="2" fontId="4" fillId="14" borderId="6" xfId="0" applyNumberFormat="1" applyFont="1" applyFill="1" applyBorder="1" applyAlignment="1">
      <alignment horizontal="center" vertical="center"/>
    </xf>
    <xf numFmtId="4" fontId="4" fillId="14" borderId="6" xfId="0" applyNumberFormat="1" applyFont="1" applyFill="1" applyBorder="1" applyAlignment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" fontId="4" fillId="18" borderId="6" xfId="0" applyNumberFormat="1" applyFont="1" applyFill="1" applyBorder="1" applyAlignment="1">
      <alignment horizontal="center" vertical="center"/>
    </xf>
    <xf numFmtId="1" fontId="3" fillId="18" borderId="6" xfId="0" quotePrefix="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vertical="center"/>
    </xf>
    <xf numFmtId="1" fontId="3" fillId="18" borderId="6" xfId="0" applyNumberFormat="1" applyFont="1" applyFill="1" applyBorder="1" applyAlignment="1">
      <alignment horizontal="left" vertical="center" wrapText="1"/>
    </xf>
    <xf numFmtId="1" fontId="3" fillId="18" borderId="6" xfId="0" applyNumberFormat="1" applyFont="1" applyFill="1" applyBorder="1" applyAlignment="1" applyProtection="1">
      <alignment horizontal="center" vertical="center" wrapText="1"/>
    </xf>
    <xf numFmtId="2" fontId="3" fillId="18" borderId="6" xfId="0" applyNumberFormat="1" applyFont="1" applyFill="1" applyBorder="1" applyAlignment="1" applyProtection="1">
      <alignment horizontal="left" vertical="center"/>
    </xf>
    <xf numFmtId="2" fontId="3" fillId="10" borderId="0" xfId="0" applyNumberFormat="1" applyFont="1" applyFill="1" applyBorder="1"/>
    <xf numFmtId="2" fontId="4" fillId="18" borderId="6" xfId="0" applyNumberFormat="1" applyFont="1" applyFill="1" applyBorder="1" applyAlignment="1" applyProtection="1">
      <alignment horizontal="left" vertical="center" wrapText="1"/>
    </xf>
    <xf numFmtId="1" fontId="3" fillId="0" borderId="6" xfId="0" applyNumberFormat="1" applyFont="1" applyFill="1" applyBorder="1" applyAlignment="1" applyProtection="1">
      <alignment horizontal="center" vertical="center" wrapText="1"/>
    </xf>
    <xf numFmtId="168" fontId="4" fillId="0" borderId="0" xfId="0" applyNumberFormat="1" applyFont="1" applyFill="1" applyBorder="1"/>
    <xf numFmtId="168" fontId="4" fillId="28" borderId="19" xfId="0" applyNumberFormat="1" applyFont="1" applyFill="1" applyBorder="1"/>
    <xf numFmtId="4" fontId="3" fillId="0" borderId="0" xfId="0" applyNumberFormat="1" applyFont="1" applyFill="1" applyAlignment="1">
      <alignment horizontal="right"/>
    </xf>
    <xf numFmtId="2" fontId="4" fillId="6" borderId="6" xfId="0" applyNumberFormat="1" applyFont="1" applyFill="1" applyBorder="1" applyAlignment="1" applyProtection="1">
      <alignment horizontal="center" vertical="center" wrapText="1"/>
    </xf>
    <xf numFmtId="2" fontId="4" fillId="6" borderId="6" xfId="0" applyNumberFormat="1" applyFont="1" applyFill="1" applyBorder="1" applyAlignment="1" applyProtection="1">
      <alignment horizontal="left" vertical="center" wrapText="1"/>
    </xf>
    <xf numFmtId="1" fontId="4" fillId="6" borderId="6" xfId="0" applyNumberFormat="1" applyFont="1" applyFill="1" applyBorder="1" applyAlignment="1" applyProtection="1">
      <alignment horizontal="center" vertic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6" borderId="0" xfId="0" applyNumberFormat="1" applyFont="1" applyFill="1" applyBorder="1" applyAlignment="1">
      <alignment horizontal="center" vertical="center"/>
    </xf>
    <xf numFmtId="1" fontId="4" fillId="18" borderId="0" xfId="0" applyNumberFormat="1" applyFont="1" applyFill="1" applyBorder="1" applyAlignment="1">
      <alignment horizontal="center" vertical="center"/>
    </xf>
    <xf numFmtId="2" fontId="3" fillId="18" borderId="0" xfId="0" applyNumberFormat="1" applyFont="1" applyFill="1" applyBorder="1" applyAlignment="1">
      <alignment horizontal="left" vertical="center" wrapText="1"/>
    </xf>
    <xf numFmtId="1" fontId="3" fillId="18" borderId="0" xfId="0" applyNumberFormat="1" applyFont="1" applyFill="1" applyBorder="1" applyAlignment="1" applyProtection="1">
      <alignment horizontal="center" vertical="center" wrapText="1"/>
    </xf>
    <xf numFmtId="2" fontId="3" fillId="18" borderId="0" xfId="0" applyNumberFormat="1" applyFont="1" applyFill="1" applyBorder="1" applyAlignment="1" applyProtection="1">
      <alignment horizontal="left" vertical="center"/>
    </xf>
    <xf numFmtId="2" fontId="4" fillId="18" borderId="0" xfId="0" applyNumberFormat="1" applyFont="1" applyFill="1" applyBorder="1" applyAlignment="1" applyProtection="1">
      <alignment horizontal="center" vertical="center"/>
    </xf>
    <xf numFmtId="4" fontId="3" fillId="18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left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/>
    <xf numFmtId="2" fontId="3" fillId="0" borderId="0" xfId="0" applyNumberFormat="1" applyFont="1" applyFill="1" applyBorder="1" applyAlignment="1">
      <alignment horizontal="left" vertical="center"/>
    </xf>
    <xf numFmtId="4" fontId="21" fillId="0" borderId="0" xfId="3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5" borderId="0" xfId="0" applyNumberFormat="1" applyFont="1" applyFill="1" applyAlignment="1">
      <alignment horizontal="left" vertical="center"/>
    </xf>
    <xf numFmtId="1" fontId="3" fillId="5" borderId="0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left" vertical="center"/>
    </xf>
    <xf numFmtId="2" fontId="4" fillId="5" borderId="0" xfId="0" applyNumberFormat="1" applyFont="1" applyFill="1" applyBorder="1" applyAlignment="1">
      <alignment horizontal="center" vertical="center"/>
    </xf>
    <xf numFmtId="4" fontId="4" fillId="5" borderId="15" xfId="1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left" vertical="center"/>
    </xf>
    <xf numFmtId="4" fontId="4" fillId="0" borderId="15" xfId="1" applyNumberFormat="1" applyFont="1" applyFill="1" applyAlignment="1">
      <alignment horizontal="right" vertical="center"/>
    </xf>
    <xf numFmtId="1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/>
    <xf numFmtId="2" fontId="21" fillId="0" borderId="0" xfId="0" applyNumberFormat="1" applyFont="1" applyFill="1" applyAlignment="1">
      <alignment horizontal="left" vertical="center"/>
    </xf>
    <xf numFmtId="2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right" vertical="center"/>
    </xf>
    <xf numFmtId="2" fontId="21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left" vertical="top"/>
    </xf>
    <xf numFmtId="2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left"/>
    </xf>
    <xf numFmtId="1" fontId="23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right"/>
    </xf>
    <xf numFmtId="2" fontId="23" fillId="0" borderId="0" xfId="0" applyNumberFormat="1" applyFont="1" applyFill="1" applyBorder="1"/>
    <xf numFmtId="166" fontId="0" fillId="0" borderId="0" xfId="0" applyNumberFormat="1" applyBorder="1"/>
    <xf numFmtId="2" fontId="23" fillId="0" borderId="6" xfId="0" applyNumberFormat="1" applyFont="1" applyFill="1" applyBorder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right" vertical="center"/>
    </xf>
    <xf numFmtId="2" fontId="23" fillId="0" borderId="0" xfId="0" applyNumberFormat="1" applyFont="1" applyFill="1" applyAlignment="1">
      <alignment horizontal="left" vertical="center" wrapText="1"/>
    </xf>
    <xf numFmtId="2" fontId="23" fillId="0" borderId="0" xfId="0" applyNumberFormat="1" applyFont="1" applyFill="1" applyAlignment="1">
      <alignment horizontal="left" vertical="top"/>
    </xf>
    <xf numFmtId="4" fontId="23" fillId="0" borderId="0" xfId="3" applyNumberFormat="1" applyFont="1" applyFill="1" applyAlignment="1">
      <alignment horizontal="right"/>
    </xf>
    <xf numFmtId="2" fontId="24" fillId="0" borderId="0" xfId="0" applyNumberFormat="1" applyFont="1" applyFill="1" applyBorder="1" applyAlignment="1">
      <alignment vertical="center"/>
    </xf>
    <xf numFmtId="2" fontId="27" fillId="7" borderId="0" xfId="0" applyNumberFormat="1" applyFont="1" applyFill="1" applyBorder="1" applyAlignment="1">
      <alignment horizontal="center" vertical="center" wrapText="1"/>
    </xf>
    <xf numFmtId="2" fontId="28" fillId="7" borderId="3" xfId="0" applyNumberFormat="1" applyFont="1" applyFill="1" applyBorder="1" applyAlignment="1">
      <alignment horizontal="center" vertical="center" wrapText="1"/>
    </xf>
    <xf numFmtId="2" fontId="26" fillId="7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8" fillId="19" borderId="11" xfId="0" applyNumberFormat="1" applyFont="1" applyFill="1" applyBorder="1" applyAlignment="1">
      <alignment horizontal="right"/>
    </xf>
    <xf numFmtId="4" fontId="26" fillId="19" borderId="13" xfId="0" applyNumberFormat="1" applyFont="1" applyFill="1" applyBorder="1" applyAlignment="1">
      <alignment horizontal="right"/>
    </xf>
    <xf numFmtId="4" fontId="26" fillId="19" borderId="14" xfId="0" applyNumberFormat="1" applyFont="1" applyFill="1" applyBorder="1" applyAlignment="1">
      <alignment horizontal="right"/>
    </xf>
    <xf numFmtId="4" fontId="26" fillId="19" borderId="11" xfId="0" applyNumberFormat="1" applyFont="1" applyFill="1" applyBorder="1" applyAlignment="1">
      <alignment horizontal="right"/>
    </xf>
    <xf numFmtId="4" fontId="25" fillId="12" borderId="0" xfId="0" applyNumberFormat="1" applyFont="1" applyFill="1" applyAlignment="1">
      <alignment horizontal="right"/>
    </xf>
    <xf numFmtId="4" fontId="26" fillId="12" borderId="0" xfId="0" applyNumberFormat="1" applyFont="1" applyFill="1" applyAlignment="1">
      <alignment horizontal="right"/>
    </xf>
    <xf numFmtId="4" fontId="28" fillId="15" borderId="0" xfId="0" applyNumberFormat="1" applyFont="1" applyFill="1" applyAlignment="1">
      <alignment horizontal="right"/>
    </xf>
    <xf numFmtId="4" fontId="28" fillId="13" borderId="0" xfId="0" applyNumberFormat="1" applyFont="1" applyFill="1" applyAlignment="1">
      <alignment horizontal="right"/>
    </xf>
    <xf numFmtId="4" fontId="25" fillId="20" borderId="0" xfId="0" applyNumberFormat="1" applyFont="1" applyFill="1" applyAlignment="1">
      <alignment horizontal="right"/>
    </xf>
    <xf numFmtId="4" fontId="25" fillId="3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4" fontId="25" fillId="17" borderId="0" xfId="0" applyNumberFormat="1" applyFont="1" applyFill="1" applyAlignment="1">
      <alignment horizontal="right"/>
    </xf>
    <xf numFmtId="2" fontId="30" fillId="8" borderId="6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Alignment="1">
      <alignment horizontal="right"/>
    </xf>
    <xf numFmtId="2" fontId="30" fillId="9" borderId="6" xfId="0" applyNumberFormat="1" applyFont="1" applyFill="1" applyBorder="1" applyAlignment="1">
      <alignment horizontal="left" vertical="center" wrapText="1"/>
    </xf>
    <xf numFmtId="2" fontId="30" fillId="11" borderId="2" xfId="0" applyNumberFormat="1" applyFont="1" applyFill="1" applyBorder="1" applyAlignment="1">
      <alignment horizontal="left" vertical="center" wrapText="1"/>
    </xf>
    <xf numFmtId="2" fontId="22" fillId="13" borderId="0" xfId="0" applyNumberFormat="1" applyFont="1" applyFill="1" applyBorder="1" applyAlignment="1">
      <alignment horizontal="center"/>
    </xf>
    <xf numFmtId="4" fontId="22" fillId="13" borderId="6" xfId="0" applyNumberFormat="1" applyFont="1" applyFill="1" applyBorder="1" applyAlignment="1">
      <alignment horizontal="right"/>
    </xf>
    <xf numFmtId="2" fontId="23" fillId="12" borderId="4" xfId="0" applyNumberFormat="1" applyFont="1" applyFill="1" applyBorder="1" applyAlignment="1">
      <alignment horizontal="left" vertical="center" wrapText="1"/>
    </xf>
    <xf numFmtId="2" fontId="23" fillId="16" borderId="6" xfId="0" applyNumberFormat="1" applyFont="1" applyFill="1" applyBorder="1" applyAlignment="1">
      <alignment horizontal="left" vertical="center" wrapText="1"/>
    </xf>
    <xf numFmtId="2" fontId="23" fillId="13" borderId="6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 horizontal="right"/>
    </xf>
    <xf numFmtId="2" fontId="30" fillId="0" borderId="6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left"/>
    </xf>
    <xf numFmtId="2" fontId="20" fillId="29" borderId="23" xfId="1" applyNumberFormat="1" applyFont="1" applyFill="1" applyBorder="1" applyAlignment="1">
      <alignment vertical="center"/>
    </xf>
    <xf numFmtId="2" fontId="20" fillId="29" borderId="0" xfId="1" applyNumberFormat="1" applyFont="1" applyFill="1" applyBorder="1" applyAlignment="1">
      <alignment vertical="center"/>
    </xf>
    <xf numFmtId="2" fontId="31" fillId="6" borderId="6" xfId="0" applyNumberFormat="1" applyFont="1" applyFill="1" applyBorder="1" applyAlignment="1" applyProtection="1">
      <alignment horizontal="center" vertical="center" wrapText="1"/>
    </xf>
    <xf numFmtId="2" fontId="31" fillId="6" borderId="6" xfId="0" applyNumberFormat="1" applyFont="1" applyFill="1" applyBorder="1" applyAlignment="1" applyProtection="1">
      <alignment horizontal="left" vertical="center" wrapText="1"/>
    </xf>
    <xf numFmtId="1" fontId="31" fillId="6" borderId="6" xfId="0" applyNumberFormat="1" applyFont="1" applyFill="1" applyBorder="1" applyAlignment="1" applyProtection="1">
      <alignment horizontal="center" vertical="center" wrapText="1"/>
    </xf>
    <xf numFmtId="2" fontId="31" fillId="6" borderId="6" xfId="0" applyNumberFormat="1" applyFont="1" applyFill="1" applyBorder="1" applyAlignment="1">
      <alignment horizontal="center" vertical="center" wrapText="1"/>
    </xf>
    <xf numFmtId="4" fontId="31" fillId="14" borderId="6" xfId="0" applyNumberFormat="1" applyFont="1" applyFill="1" applyBorder="1" applyAlignment="1">
      <alignment horizontal="center" vertical="center" wrapText="1"/>
    </xf>
    <xf numFmtId="4" fontId="31" fillId="6" borderId="6" xfId="0" applyNumberFormat="1" applyFont="1" applyFill="1" applyBorder="1" applyAlignment="1">
      <alignment horizontal="center" vertical="center" wrapText="1"/>
    </xf>
    <xf numFmtId="4" fontId="31" fillId="22" borderId="6" xfId="0" applyNumberFormat="1" applyFont="1" applyFill="1" applyBorder="1" applyAlignment="1">
      <alignment horizontal="center" vertical="center" wrapText="1"/>
    </xf>
    <xf numFmtId="4" fontId="31" fillId="4" borderId="6" xfId="0" applyNumberFormat="1" applyFont="1" applyFill="1" applyBorder="1" applyAlignment="1">
      <alignment horizontal="center" vertical="center" wrapText="1"/>
    </xf>
    <xf numFmtId="4" fontId="31" fillId="7" borderId="6" xfId="0" applyNumberFormat="1" applyFont="1" applyFill="1" applyBorder="1" applyAlignment="1">
      <alignment horizontal="center" vertical="center" wrapText="1"/>
    </xf>
    <xf numFmtId="4" fontId="31" fillId="21" borderId="6" xfId="0" applyNumberFormat="1" applyFont="1" applyFill="1" applyBorder="1" applyAlignment="1">
      <alignment horizontal="center" vertical="center" wrapText="1"/>
    </xf>
    <xf numFmtId="4" fontId="31" fillId="25" borderId="6" xfId="0" applyNumberFormat="1" applyFont="1" applyFill="1" applyBorder="1" applyAlignment="1">
      <alignment horizontal="center" vertical="center" wrapText="1"/>
    </xf>
    <xf numFmtId="4" fontId="31" fillId="26" borderId="6" xfId="0" applyNumberFormat="1" applyFont="1" applyFill="1" applyBorder="1" applyAlignment="1">
      <alignment horizontal="center" vertical="center" wrapText="1"/>
    </xf>
    <xf numFmtId="4" fontId="31" fillId="24" borderId="6" xfId="0" applyNumberFormat="1" applyFont="1" applyFill="1" applyBorder="1" applyAlignment="1">
      <alignment horizontal="center" vertical="center" wrapText="1"/>
    </xf>
    <xf numFmtId="4" fontId="31" fillId="27" borderId="6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/>
    <xf numFmtId="2" fontId="31" fillId="0" borderId="0" xfId="0" applyNumberFormat="1" applyFont="1" applyFill="1" applyBorder="1" applyAlignment="1">
      <alignment horizontal="center" vertical="center"/>
    </xf>
    <xf numFmtId="2" fontId="31" fillId="6" borderId="0" xfId="0" applyNumberFormat="1" applyFont="1" applyFill="1" applyBorder="1" applyAlignment="1">
      <alignment horizontal="center" vertical="center"/>
    </xf>
    <xf numFmtId="4" fontId="3" fillId="18" borderId="6" xfId="0" applyNumberFormat="1" applyFont="1" applyFill="1" applyBorder="1" applyAlignment="1">
      <alignment horizontal="right" vertical="center"/>
    </xf>
    <xf numFmtId="4" fontId="4" fillId="18" borderId="6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/>
    <xf numFmtId="4" fontId="3" fillId="0" borderId="6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1" fontId="31" fillId="0" borderId="6" xfId="0" applyNumberFormat="1" applyFont="1" applyFill="1" applyBorder="1" applyAlignment="1">
      <alignment horizontal="center" vertical="center"/>
    </xf>
    <xf numFmtId="2" fontId="32" fillId="0" borderId="6" xfId="0" applyNumberFormat="1" applyFont="1" applyFill="1" applyBorder="1" applyAlignment="1">
      <alignment horizontal="left" vertical="center" wrapText="1"/>
    </xf>
    <xf numFmtId="1" fontId="32" fillId="0" borderId="6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 applyProtection="1">
      <alignment horizontal="left" vertical="center" wrapText="1"/>
    </xf>
    <xf numFmtId="2" fontId="31" fillId="0" borderId="6" xfId="0" applyNumberFormat="1" applyFont="1" applyFill="1" applyBorder="1" applyAlignment="1">
      <alignment horizontal="center" vertical="center"/>
    </xf>
    <xf numFmtId="4" fontId="32" fillId="0" borderId="6" xfId="0" applyNumberFormat="1" applyFont="1" applyFill="1" applyBorder="1" applyAlignment="1">
      <alignment horizontal="right" vertical="center" wrapText="1"/>
    </xf>
    <xf numFmtId="1" fontId="32" fillId="0" borderId="6" xfId="0" applyNumberFormat="1" applyFont="1" applyFill="1" applyBorder="1" applyAlignment="1">
      <alignment horizontal="center" vertical="center"/>
    </xf>
    <xf numFmtId="2" fontId="32" fillId="18" borderId="6" xfId="0" applyNumberFormat="1" applyFont="1" applyFill="1" applyBorder="1" applyAlignment="1">
      <alignment horizontal="left" vertical="center" wrapText="1"/>
    </xf>
    <xf numFmtId="1" fontId="32" fillId="18" borderId="6" xfId="0" applyNumberFormat="1" applyFont="1" applyFill="1" applyBorder="1" applyAlignment="1">
      <alignment horizontal="center" vertical="center"/>
    </xf>
    <xf numFmtId="2" fontId="32" fillId="18" borderId="6" xfId="0" applyNumberFormat="1" applyFont="1" applyFill="1" applyBorder="1" applyAlignment="1" applyProtection="1">
      <alignment horizontal="left" vertical="center" wrapText="1"/>
    </xf>
    <xf numFmtId="2" fontId="31" fillId="18" borderId="6" xfId="0" applyNumberFormat="1" applyFont="1" applyFill="1" applyBorder="1" applyAlignment="1" applyProtection="1">
      <alignment horizontal="center" vertical="center" wrapText="1"/>
    </xf>
    <xf numFmtId="4" fontId="32" fillId="18" borderId="6" xfId="0" applyNumberFormat="1" applyFont="1" applyFill="1" applyBorder="1" applyAlignment="1">
      <alignment horizontal="right" vertical="center" wrapText="1"/>
    </xf>
    <xf numFmtId="2" fontId="31" fillId="0" borderId="6" xfId="0" applyNumberFormat="1" applyFont="1" applyFill="1" applyBorder="1" applyAlignment="1" applyProtection="1">
      <alignment horizontal="center" vertical="center"/>
    </xf>
    <xf numFmtId="1" fontId="31" fillId="18" borderId="6" xfId="0" applyNumberFormat="1" applyFont="1" applyFill="1" applyBorder="1" applyAlignment="1">
      <alignment horizontal="center" vertical="center"/>
    </xf>
    <xf numFmtId="1" fontId="32" fillId="18" borderId="6" xfId="0" applyNumberFormat="1" applyFont="1" applyFill="1" applyBorder="1" applyAlignment="1">
      <alignment horizontal="center" vertical="center" wrapText="1"/>
    </xf>
    <xf numFmtId="2" fontId="31" fillId="18" borderId="6" xfId="0" applyNumberFormat="1" applyFont="1" applyFill="1" applyBorder="1" applyAlignment="1">
      <alignment horizontal="center" vertical="center"/>
    </xf>
    <xf numFmtId="2" fontId="32" fillId="18" borderId="0" xfId="0" applyNumberFormat="1" applyFont="1" applyFill="1" applyBorder="1"/>
    <xf numFmtId="168" fontId="35" fillId="0" borderId="0" xfId="0" applyNumberFormat="1" applyFont="1" applyFill="1" applyBorder="1"/>
    <xf numFmtId="1" fontId="31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 applyProtection="1">
      <alignment horizontal="left" vertical="center"/>
    </xf>
    <xf numFmtId="2" fontId="31" fillId="0" borderId="0" xfId="0" applyNumberFormat="1" applyFont="1" applyFill="1" applyBorder="1" applyAlignment="1" applyProtection="1">
      <alignment horizontal="center" vertical="center"/>
    </xf>
    <xf numFmtId="4" fontId="32" fillId="0" borderId="0" xfId="3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 wrapText="1"/>
    </xf>
    <xf numFmtId="2" fontId="32" fillId="0" borderId="0" xfId="0" applyNumberFormat="1" applyFont="1" applyFill="1" applyBorder="1" applyAlignment="1">
      <alignment horizontal="left" vertical="center"/>
    </xf>
    <xf numFmtId="4" fontId="33" fillId="0" borderId="0" xfId="3" applyNumberFormat="1" applyFont="1" applyFill="1" applyBorder="1" applyAlignment="1">
      <alignment horizontal="right" vertical="center"/>
    </xf>
    <xf numFmtId="4" fontId="32" fillId="0" borderId="0" xfId="0" applyNumberFormat="1" applyFont="1" applyFill="1" applyAlignment="1">
      <alignment horizontal="right"/>
    </xf>
    <xf numFmtId="1" fontId="31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 wrapText="1"/>
    </xf>
    <xf numFmtId="4" fontId="32" fillId="0" borderId="0" xfId="3" applyNumberFormat="1" applyFont="1" applyFill="1" applyBorder="1" applyAlignment="1">
      <alignment horizontal="right" vertical="center" wrapText="1"/>
    </xf>
    <xf numFmtId="2" fontId="32" fillId="5" borderId="0" xfId="0" applyNumberFormat="1" applyFont="1" applyFill="1" applyBorder="1"/>
    <xf numFmtId="1" fontId="31" fillId="0" borderId="0" xfId="0" applyNumberFormat="1" applyFont="1" applyFill="1" applyAlignment="1">
      <alignment horizontal="left" vertical="center"/>
    </xf>
    <xf numFmtId="4" fontId="31" fillId="0" borderId="0" xfId="1" applyNumberFormat="1" applyFont="1" applyFill="1" applyBorder="1" applyAlignment="1">
      <alignment horizontal="right" vertical="center"/>
    </xf>
    <xf numFmtId="1" fontId="33" fillId="0" borderId="0" xfId="0" applyNumberFormat="1" applyFont="1" applyFill="1" applyAlignment="1">
      <alignment horizontal="center" vertical="center"/>
    </xf>
    <xf numFmtId="2" fontId="33" fillId="0" borderId="0" xfId="0" applyNumberFormat="1" applyFont="1" applyFill="1"/>
    <xf numFmtId="2" fontId="33" fillId="0" borderId="0" xfId="0" applyNumberFormat="1" applyFont="1" applyFill="1" applyAlignment="1">
      <alignment horizontal="left" vertical="center"/>
    </xf>
    <xf numFmtId="2" fontId="33" fillId="0" borderId="0" xfId="0" applyNumberFormat="1" applyFont="1" applyFill="1" applyAlignment="1">
      <alignment horizontal="center" vertical="center"/>
    </xf>
    <xf numFmtId="4" fontId="33" fillId="0" borderId="0" xfId="0" applyNumberFormat="1" applyFont="1" applyFill="1" applyAlignment="1">
      <alignment horizontal="right" vertical="center"/>
    </xf>
    <xf numFmtId="2" fontId="33" fillId="0" borderId="0" xfId="0" applyNumberFormat="1" applyFont="1" applyFill="1" applyBorder="1"/>
    <xf numFmtId="2" fontId="31" fillId="0" borderId="0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Border="1"/>
    <xf numFmtId="1" fontId="31" fillId="0" borderId="0" xfId="0" applyNumberFormat="1" applyFont="1" applyFill="1" applyBorder="1" applyAlignment="1">
      <alignment horizontal="left" vertical="center" wrapText="1"/>
    </xf>
    <xf numFmtId="2" fontId="32" fillId="0" borderId="0" xfId="0" applyNumberFormat="1" applyFont="1" applyFill="1" applyAlignment="1">
      <alignment horizontal="left" vertical="center" wrapText="1"/>
    </xf>
    <xf numFmtId="1" fontId="32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left" vertical="top"/>
    </xf>
    <xf numFmtId="2" fontId="31" fillId="0" borderId="0" xfId="0" applyNumberFormat="1" applyFont="1" applyFill="1" applyAlignment="1">
      <alignment horizontal="center" vertical="center"/>
    </xf>
    <xf numFmtId="4" fontId="3" fillId="18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21" fillId="0" borderId="0" xfId="3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Border="1"/>
    <xf numFmtId="4" fontId="3" fillId="0" borderId="0" xfId="3" applyNumberFormat="1" applyFont="1" applyFill="1" applyAlignment="1">
      <alignment horizontal="right"/>
    </xf>
    <xf numFmtId="4" fontId="3" fillId="0" borderId="12" xfId="0" applyNumberFormat="1" applyFont="1" applyFill="1" applyBorder="1" applyAlignment="1">
      <alignment horizontal="right" vertical="center" wrapText="1"/>
    </xf>
    <xf numFmtId="168" fontId="4" fillId="28" borderId="0" xfId="0" applyNumberFormat="1" applyFont="1" applyFill="1" applyBorder="1"/>
    <xf numFmtId="2" fontId="3" fillId="0" borderId="0" xfId="0" applyNumberFormat="1" applyFont="1" applyFill="1" applyBorder="1" applyAlignment="1">
      <alignment wrapText="1"/>
    </xf>
    <xf numFmtId="2" fontId="4" fillId="6" borderId="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4" fontId="4" fillId="0" borderId="14" xfId="3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right" vertical="center" wrapText="1"/>
    </xf>
    <xf numFmtId="168" fontId="36" fillId="28" borderId="19" xfId="0" applyNumberFormat="1" applyFont="1" applyFill="1" applyBorder="1"/>
    <xf numFmtId="168" fontId="36" fillId="28" borderId="14" xfId="0" applyNumberFormat="1" applyFont="1" applyFill="1" applyBorder="1"/>
    <xf numFmtId="2" fontId="32" fillId="0" borderId="6" xfId="0" applyNumberFormat="1" applyFont="1" applyFill="1" applyBorder="1" applyAlignment="1" applyProtection="1">
      <alignment horizontal="left" vertical="center"/>
    </xf>
    <xf numFmtId="4" fontId="32" fillId="0" borderId="7" xfId="0" applyNumberFormat="1" applyFont="1" applyFill="1" applyBorder="1" applyAlignment="1">
      <alignment horizontal="right" vertical="center" wrapText="1"/>
    </xf>
    <xf numFmtId="4" fontId="32" fillId="0" borderId="6" xfId="3" applyNumberFormat="1" applyFont="1" applyFill="1" applyBorder="1" applyAlignment="1">
      <alignment horizontal="right" vertical="center" wrapText="1"/>
    </xf>
    <xf numFmtId="4" fontId="31" fillId="0" borderId="21" xfId="0" applyNumberFormat="1" applyFont="1" applyFill="1" applyBorder="1" applyAlignment="1">
      <alignment horizontal="right" vertical="center"/>
    </xf>
    <xf numFmtId="4" fontId="31" fillId="0" borderId="22" xfId="0" applyNumberFormat="1" applyFont="1" applyFill="1" applyBorder="1" applyAlignment="1">
      <alignment horizontal="right" vertical="center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 wrapText="1"/>
    </xf>
    <xf numFmtId="4" fontId="32" fillId="0" borderId="8" xfId="3" applyNumberFormat="1" applyFont="1" applyFill="1" applyBorder="1" applyAlignment="1">
      <alignment horizontal="right" vertical="center" wrapText="1"/>
    </xf>
    <xf numFmtId="4" fontId="32" fillId="0" borderId="8" xfId="0" applyNumberFormat="1" applyFont="1" applyFill="1" applyBorder="1" applyAlignment="1">
      <alignment horizontal="right" vertical="center" wrapText="1"/>
    </xf>
    <xf numFmtId="4" fontId="32" fillId="0" borderId="25" xfId="0" applyNumberFormat="1" applyFont="1" applyFill="1" applyBorder="1" applyAlignment="1">
      <alignment horizontal="right" vertical="center" wrapText="1"/>
    </xf>
    <xf numFmtId="4" fontId="32" fillId="0" borderId="24" xfId="0" applyNumberFormat="1" applyFont="1" applyFill="1" applyBorder="1" applyAlignment="1">
      <alignment horizontal="right" vertical="center" wrapText="1"/>
    </xf>
    <xf numFmtId="4" fontId="31" fillId="0" borderId="26" xfId="1" applyNumberFormat="1" applyFont="1" applyFill="1" applyBorder="1" applyAlignment="1">
      <alignment horizontal="center" vertical="center"/>
    </xf>
    <xf numFmtId="4" fontId="31" fillId="0" borderId="27" xfId="1" applyNumberFormat="1" applyFont="1" applyFill="1" applyBorder="1" applyAlignment="1">
      <alignment horizontal="right" vertical="center"/>
    </xf>
    <xf numFmtId="4" fontId="31" fillId="0" borderId="28" xfId="1" applyNumberFormat="1" applyFont="1" applyFill="1" applyBorder="1" applyAlignment="1">
      <alignment horizontal="right" vertical="center"/>
    </xf>
    <xf numFmtId="4" fontId="31" fillId="0" borderId="29" xfId="1" applyNumberFormat="1" applyFont="1" applyFill="1" applyBorder="1" applyAlignment="1">
      <alignment horizontal="right" vertical="center"/>
    </xf>
    <xf numFmtId="4" fontId="31" fillId="0" borderId="30" xfId="1" applyNumberFormat="1" applyFont="1" applyFill="1" applyBorder="1" applyAlignment="1">
      <alignment horizontal="right" vertical="center"/>
    </xf>
    <xf numFmtId="1" fontId="31" fillId="5" borderId="13" xfId="0" applyNumberFormat="1" applyFont="1" applyFill="1" applyBorder="1" applyAlignment="1">
      <alignment horizontal="left" vertical="center"/>
    </xf>
    <xf numFmtId="1" fontId="32" fillId="5" borderId="14" xfId="0" applyNumberFormat="1" applyFont="1" applyFill="1" applyBorder="1" applyAlignment="1">
      <alignment horizontal="center" vertical="center"/>
    </xf>
    <xf numFmtId="2" fontId="32" fillId="5" borderId="14" xfId="0" applyNumberFormat="1" applyFont="1" applyFill="1" applyBorder="1" applyAlignment="1">
      <alignment horizontal="left" vertical="center"/>
    </xf>
    <xf numFmtId="2" fontId="31" fillId="5" borderId="14" xfId="0" applyNumberFormat="1" applyFont="1" applyFill="1" applyBorder="1" applyAlignment="1">
      <alignment horizontal="center" vertical="center"/>
    </xf>
    <xf numFmtId="4" fontId="31" fillId="5" borderId="27" xfId="1" applyNumberFormat="1" applyFont="1" applyFill="1" applyBorder="1" applyAlignment="1">
      <alignment horizontal="right" vertical="center"/>
    </xf>
    <xf numFmtId="4" fontId="31" fillId="5" borderId="28" xfId="1" applyNumberFormat="1" applyFont="1" applyFill="1" applyBorder="1" applyAlignment="1">
      <alignment horizontal="right" vertical="center"/>
    </xf>
    <xf numFmtId="4" fontId="9" fillId="0" borderId="8" xfId="0" applyNumberFormat="1" applyFont="1" applyFill="1" applyBorder="1"/>
    <xf numFmtId="3" fontId="0" fillId="3" borderId="1" xfId="0" applyNumberFormat="1" applyFill="1" applyBorder="1"/>
    <xf numFmtId="3" fontId="10" fillId="0" borderId="10" xfId="0" applyNumberFormat="1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167" fontId="1" fillId="3" borderId="1" xfId="3" applyNumberFormat="1" applyFont="1" applyFill="1" applyBorder="1"/>
    <xf numFmtId="3" fontId="0" fillId="0" borderId="0" xfId="0" applyNumberFormat="1" applyFill="1" applyBorder="1"/>
    <xf numFmtId="167" fontId="1" fillId="0" borderId="1" xfId="3" applyNumberFormat="1" applyFont="1" applyFill="1" applyBorder="1"/>
    <xf numFmtId="3" fontId="0" fillId="0" borderId="0" xfId="0" applyNumberFormat="1"/>
    <xf numFmtId="3" fontId="18" fillId="3" borderId="1" xfId="0" applyNumberFormat="1" applyFont="1" applyFill="1" applyBorder="1"/>
    <xf numFmtId="164" fontId="0" fillId="0" borderId="0" xfId="3" applyFont="1"/>
    <xf numFmtId="170" fontId="0" fillId="0" borderId="0" xfId="0" applyNumberFormat="1"/>
    <xf numFmtId="170" fontId="0" fillId="18" borderId="0" xfId="0" applyNumberFormat="1" applyFill="1" applyBorder="1"/>
    <xf numFmtId="0" fontId="3" fillId="0" borderId="0" xfId="0" applyFont="1"/>
    <xf numFmtId="0" fontId="37" fillId="0" borderId="0" xfId="0" applyFont="1"/>
    <xf numFmtId="0" fontId="3" fillId="0" borderId="0" xfId="0" applyFont="1" applyFill="1"/>
    <xf numFmtId="0" fontId="4" fillId="0" borderId="0" xfId="0" applyFont="1"/>
    <xf numFmtId="0" fontId="37" fillId="6" borderId="31" xfId="0" applyFont="1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37" fillId="6" borderId="33" xfId="0" applyFont="1" applyFill="1" applyBorder="1" applyAlignment="1">
      <alignment horizontal="center" vertical="center" wrapText="1"/>
    </xf>
    <xf numFmtId="0" fontId="37" fillId="6" borderId="34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4" fontId="32" fillId="0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/>
    <xf numFmtId="0" fontId="3" fillId="0" borderId="0" xfId="0" applyFont="1" applyFill="1" applyAlignment="1">
      <alignment vertical="center"/>
    </xf>
    <xf numFmtId="4" fontId="3" fillId="0" borderId="0" xfId="0" applyNumberFormat="1" applyFont="1" applyFill="1"/>
    <xf numFmtId="1" fontId="31" fillId="0" borderId="36" xfId="0" applyNumberFormat="1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0" xfId="0" applyFont="1" applyBorder="1"/>
    <xf numFmtId="1" fontId="31" fillId="0" borderId="37" xfId="0" applyNumberFormat="1" applyFont="1" applyFill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left" vertical="center" wrapText="1"/>
    </xf>
    <xf numFmtId="4" fontId="32" fillId="0" borderId="2" xfId="0" applyNumberFormat="1" applyFont="1" applyFill="1" applyBorder="1" applyAlignment="1">
      <alignment horizontal="right" vertical="center"/>
    </xf>
    <xf numFmtId="4" fontId="32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/>
    <xf numFmtId="0" fontId="3" fillId="0" borderId="6" xfId="0" applyFont="1" applyBorder="1"/>
    <xf numFmtId="0" fontId="4" fillId="0" borderId="6" xfId="0" applyFont="1" applyBorder="1"/>
    <xf numFmtId="4" fontId="4" fillId="0" borderId="6" xfId="0" applyNumberFormat="1" applyFont="1" applyBorder="1"/>
    <xf numFmtId="4" fontId="4" fillId="0" borderId="0" xfId="0" applyNumberFormat="1" applyFont="1"/>
    <xf numFmtId="4" fontId="4" fillId="0" borderId="38" xfId="0" applyNumberFormat="1" applyFont="1" applyBorder="1"/>
    <xf numFmtId="0" fontId="38" fillId="0" borderId="0" xfId="0" applyFont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" fillId="0" borderId="5" xfId="0" applyFont="1" applyBorder="1"/>
    <xf numFmtId="0" fontId="4" fillId="14" borderId="37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 vertical="center"/>
    </xf>
    <xf numFmtId="0" fontId="4" fillId="14" borderId="40" xfId="0" applyFont="1" applyFill="1" applyBorder="1" applyAlignment="1">
      <alignment horizontal="center" vertical="center" wrapText="1"/>
    </xf>
    <xf numFmtId="49" fontId="4" fillId="14" borderId="4" xfId="0" applyNumberFormat="1" applyFont="1" applyFill="1" applyBorder="1" applyAlignment="1">
      <alignment horizontal="center"/>
    </xf>
    <xf numFmtId="49" fontId="4" fillId="14" borderId="4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39" fillId="0" borderId="0" xfId="0" applyFont="1"/>
    <xf numFmtId="0" fontId="3" fillId="0" borderId="42" xfId="0" applyFont="1" applyBorder="1"/>
    <xf numFmtId="0" fontId="44" fillId="14" borderId="2" xfId="0" applyFont="1" applyFill="1" applyBorder="1" applyAlignment="1">
      <alignment horizontal="center" vertical="center" wrapText="1"/>
    </xf>
    <xf numFmtId="0" fontId="44" fillId="14" borderId="37" xfId="0" applyFont="1" applyFill="1" applyBorder="1" applyAlignment="1">
      <alignment horizontal="center" vertical="center" wrapText="1"/>
    </xf>
    <xf numFmtId="49" fontId="44" fillId="14" borderId="4" xfId="0" applyNumberFormat="1" applyFont="1" applyFill="1" applyBorder="1" applyAlignment="1">
      <alignment horizontal="center"/>
    </xf>
    <xf numFmtId="49" fontId="44" fillId="14" borderId="41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/>
    <xf numFmtId="3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/>
    <xf numFmtId="0" fontId="46" fillId="30" borderId="13" xfId="0" applyFont="1" applyFill="1" applyBorder="1" applyAlignment="1">
      <alignment horizontal="center" vertical="top" wrapText="1"/>
    </xf>
    <xf numFmtId="0" fontId="46" fillId="30" borderId="19" xfId="0" applyFont="1" applyFill="1" applyBorder="1" applyAlignment="1">
      <alignment horizontal="center" vertical="top" wrapText="1"/>
    </xf>
    <xf numFmtId="0" fontId="46" fillId="30" borderId="14" xfId="0" applyFont="1" applyFill="1" applyBorder="1" applyAlignment="1">
      <alignment horizontal="center" vertical="top" wrapText="1"/>
    </xf>
    <xf numFmtId="0" fontId="47" fillId="0" borderId="0" xfId="0" applyFont="1" applyBorder="1"/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vertical="top" wrapText="1"/>
    </xf>
    <xf numFmtId="4" fontId="48" fillId="0" borderId="33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9" fontId="47" fillId="0" borderId="33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/>
    </xf>
    <xf numFmtId="4" fontId="48" fillId="31" borderId="46" xfId="0" applyNumberFormat="1" applyFont="1" applyFill="1" applyBorder="1" applyAlignment="1">
      <alignment horizontal="center" vertical="center"/>
    </xf>
    <xf numFmtId="0" fontId="47" fillId="31" borderId="46" xfId="0" applyFont="1" applyFill="1" applyBorder="1" applyAlignment="1">
      <alignment horizontal="center" vertical="center"/>
    </xf>
    <xf numFmtId="9" fontId="47" fillId="31" borderId="46" xfId="0" applyNumberFormat="1" applyFont="1" applyFill="1" applyBorder="1" applyAlignment="1">
      <alignment horizontal="center" vertical="center"/>
    </xf>
    <xf numFmtId="0" fontId="47" fillId="0" borderId="47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4" fontId="49" fillId="0" borderId="19" xfId="0" applyNumberFormat="1" applyFont="1" applyBorder="1" applyAlignment="1">
      <alignment horizontal="center" vertical="center"/>
    </xf>
    <xf numFmtId="4" fontId="48" fillId="0" borderId="33" xfId="0" applyNumberFormat="1" applyFont="1" applyFill="1" applyBorder="1" applyAlignment="1">
      <alignment horizontal="center" vertical="center"/>
    </xf>
    <xf numFmtId="0" fontId="47" fillId="0" borderId="34" xfId="0" applyFont="1" applyBorder="1" applyAlignment="1">
      <alignment vertical="top" wrapText="1"/>
    </xf>
    <xf numFmtId="4" fontId="48" fillId="0" borderId="6" xfId="0" applyNumberFormat="1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9" fontId="47" fillId="0" borderId="6" xfId="0" applyNumberFormat="1" applyFont="1" applyBorder="1" applyAlignment="1">
      <alignment horizontal="center" vertical="center"/>
    </xf>
    <xf numFmtId="0" fontId="47" fillId="0" borderId="50" xfId="0" applyFont="1" applyBorder="1" applyAlignment="1">
      <alignment vertical="top" wrapText="1"/>
    </xf>
    <xf numFmtId="4" fontId="48" fillId="0" borderId="46" xfId="0" applyNumberFormat="1" applyFont="1" applyFill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9" fontId="47" fillId="0" borderId="46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left" vertical="center" wrapText="1"/>
    </xf>
    <xf numFmtId="0" fontId="46" fillId="0" borderId="52" xfId="0" applyFont="1" applyBorder="1" applyAlignment="1">
      <alignment horizontal="left" vertical="center" wrapText="1"/>
    </xf>
    <xf numFmtId="4" fontId="49" fillId="0" borderId="46" xfId="0" applyNumberFormat="1" applyFont="1" applyBorder="1" applyAlignment="1">
      <alignment horizontal="center" vertical="center"/>
    </xf>
    <xf numFmtId="0" fontId="24" fillId="30" borderId="9" xfId="0" applyFont="1" applyFill="1" applyBorder="1"/>
    <xf numFmtId="0" fontId="50" fillId="0" borderId="0" xfId="0" applyFont="1"/>
    <xf numFmtId="0" fontId="10" fillId="0" borderId="1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51" fillId="0" borderId="0" xfId="0" applyFont="1" applyFill="1" applyBorder="1"/>
    <xf numFmtId="0" fontId="18" fillId="30" borderId="38" xfId="0" applyFont="1" applyFill="1" applyBorder="1" applyAlignment="1">
      <alignment horizontal="center" vertical="center"/>
    </xf>
    <xf numFmtId="0" fontId="18" fillId="30" borderId="55" xfId="0" applyFont="1" applyFill="1" applyBorder="1" applyAlignment="1">
      <alignment horizontal="center" vertical="center"/>
    </xf>
    <xf numFmtId="0" fontId="50" fillId="0" borderId="56" xfId="0" applyFont="1" applyBorder="1" applyAlignment="1">
      <alignment vertical="center"/>
    </xf>
    <xf numFmtId="0" fontId="18" fillId="0" borderId="5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50" fillId="32" borderId="56" xfId="0" applyFont="1" applyFill="1" applyBorder="1" applyAlignment="1">
      <alignment vertical="center"/>
    </xf>
    <xf numFmtId="0" fontId="50" fillId="32" borderId="57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50" fillId="32" borderId="56" xfId="0" applyFont="1" applyFill="1" applyBorder="1" applyAlignment="1">
      <alignment horizontal="center" vertical="center"/>
    </xf>
    <xf numFmtId="0" fontId="52" fillId="0" borderId="0" xfId="0" applyFont="1" applyFill="1" applyBorder="1"/>
    <xf numFmtId="0" fontId="52" fillId="0" borderId="0" xfId="0" applyFont="1" applyFill="1"/>
    <xf numFmtId="0" fontId="50" fillId="0" borderId="56" xfId="0" applyFont="1" applyFill="1" applyBorder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30" borderId="56" xfId="0" applyFont="1" applyFill="1" applyBorder="1" applyAlignment="1">
      <alignment vertical="center" wrapText="1"/>
    </xf>
    <xf numFmtId="0" fontId="18" fillId="30" borderId="57" xfId="0" applyFont="1" applyFill="1" applyBorder="1" applyAlignment="1">
      <alignment horizontal="center" vertical="center"/>
    </xf>
    <xf numFmtId="0" fontId="18" fillId="30" borderId="56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8" fillId="30" borderId="56" xfId="0" applyFont="1" applyFill="1" applyBorder="1" applyAlignment="1">
      <alignment vertical="center"/>
    </xf>
    <xf numFmtId="0" fontId="50" fillId="0" borderId="59" xfId="0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 vertical="center"/>
    </xf>
    <xf numFmtId="0" fontId="28" fillId="0" borderId="0" xfId="0" applyFont="1"/>
    <xf numFmtId="0" fontId="46" fillId="30" borderId="44" xfId="0" applyFont="1" applyFill="1" applyBorder="1" applyAlignment="1">
      <alignment horizontal="center"/>
    </xf>
    <xf numFmtId="0" fontId="46" fillId="30" borderId="62" xfId="0" applyFont="1" applyFill="1" applyBorder="1" applyAlignment="1">
      <alignment horizontal="center" vertical="center"/>
    </xf>
    <xf numFmtId="0" fontId="46" fillId="30" borderId="63" xfId="0" applyFont="1" applyFill="1" applyBorder="1" applyAlignment="1">
      <alignment horizontal="center"/>
    </xf>
    <xf numFmtId="0" fontId="46" fillId="30" borderId="51" xfId="0" applyFont="1" applyFill="1" applyBorder="1" applyAlignment="1">
      <alignment horizontal="center"/>
    </xf>
    <xf numFmtId="0" fontId="47" fillId="0" borderId="33" xfId="0" applyFont="1" applyBorder="1"/>
    <xf numFmtId="1" fontId="47" fillId="0" borderId="34" xfId="0" applyNumberFormat="1" applyFont="1" applyBorder="1" applyAlignment="1">
      <alignment horizontal="center" vertical="center"/>
    </xf>
    <xf numFmtId="0" fontId="47" fillId="0" borderId="46" xfId="0" applyFont="1" applyBorder="1"/>
    <xf numFmtId="1" fontId="47" fillId="0" borderId="47" xfId="0" applyNumberFormat="1" applyFont="1" applyBorder="1" applyAlignment="1">
      <alignment horizontal="center" vertical="center"/>
    </xf>
    <xf numFmtId="0" fontId="47" fillId="0" borderId="34" xfId="0" applyFont="1" applyBorder="1"/>
    <xf numFmtId="1" fontId="47" fillId="0" borderId="65" xfId="0" applyNumberFormat="1" applyFont="1" applyBorder="1" applyAlignment="1">
      <alignment horizontal="center" vertical="center"/>
    </xf>
    <xf numFmtId="0" fontId="23" fillId="0" borderId="6" xfId="0" applyFont="1" applyBorder="1"/>
    <xf numFmtId="1" fontId="23" fillId="0" borderId="66" xfId="0" applyNumberFormat="1" applyFont="1" applyBorder="1" applyAlignment="1">
      <alignment horizontal="center" vertical="center"/>
    </xf>
    <xf numFmtId="0" fontId="47" fillId="0" borderId="47" xfId="0" applyFont="1" applyBorder="1"/>
    <xf numFmtId="1" fontId="47" fillId="0" borderId="60" xfId="0" applyNumberFormat="1" applyFont="1" applyBorder="1" applyAlignment="1">
      <alignment horizontal="center"/>
    </xf>
    <xf numFmtId="0" fontId="23" fillId="0" borderId="8" xfId="0" applyFont="1" applyBorder="1" applyAlignment="1">
      <alignment horizontal="left" vertical="center"/>
    </xf>
    <xf numFmtId="1" fontId="23" fillId="0" borderId="24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1" fontId="23" fillId="0" borderId="34" xfId="0" applyNumberFormat="1" applyFont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1" fontId="23" fillId="0" borderId="50" xfId="0" applyNumberFormat="1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2" fontId="23" fillId="33" borderId="6" xfId="0" applyNumberFormat="1" applyFont="1" applyFill="1" applyBorder="1" applyAlignment="1">
      <alignment horizontal="left" vertical="center" wrapText="1"/>
    </xf>
    <xf numFmtId="2" fontId="23" fillId="33" borderId="46" xfId="0" applyNumberFormat="1" applyFont="1" applyFill="1" applyBorder="1" applyAlignment="1">
      <alignment horizontal="left" vertical="center" wrapText="1"/>
    </xf>
    <xf numFmtId="1" fontId="23" fillId="0" borderId="53" xfId="0" applyNumberFormat="1" applyFont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left" vertical="center"/>
    </xf>
    <xf numFmtId="1" fontId="23" fillId="0" borderId="51" xfId="0" applyNumberFormat="1" applyFont="1" applyBorder="1" applyAlignment="1">
      <alignment horizontal="center" vertical="center"/>
    </xf>
    <xf numFmtId="2" fontId="23" fillId="33" borderId="33" xfId="0" applyNumberFormat="1" applyFont="1" applyFill="1" applyBorder="1" applyAlignment="1">
      <alignment horizontal="left" vertical="center" wrapText="1"/>
    </xf>
    <xf numFmtId="0" fontId="56" fillId="0" borderId="45" xfId="0" applyFont="1" applyFill="1" applyBorder="1" applyAlignment="1">
      <alignment horizontal="center" vertical="center"/>
    </xf>
    <xf numFmtId="2" fontId="23" fillId="33" borderId="4" xfId="0" applyNumberFormat="1" applyFont="1" applyFill="1" applyBorder="1" applyAlignment="1">
      <alignment horizontal="left" vertical="center" wrapText="1"/>
    </xf>
    <xf numFmtId="2" fontId="23" fillId="0" borderId="33" xfId="0" applyNumberFormat="1" applyFont="1" applyFill="1" applyBorder="1" applyAlignment="1">
      <alignment horizontal="left" vertical="center" wrapText="1"/>
    </xf>
    <xf numFmtId="2" fontId="23" fillId="33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23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 wrapText="1"/>
    </xf>
    <xf numFmtId="3" fontId="47" fillId="0" borderId="0" xfId="0" applyNumberFormat="1" applyFont="1" applyFill="1" applyBorder="1" applyAlignment="1">
      <alignment horizontal="left" vertical="top" wrapText="1"/>
    </xf>
    <xf numFmtId="0" fontId="46" fillId="0" borderId="0" xfId="0" applyFont="1" applyAlignment="1"/>
    <xf numFmtId="0" fontId="46" fillId="30" borderId="6" xfId="0" applyFont="1" applyFill="1" applyBorder="1" applyAlignment="1">
      <alignment horizontal="center" vertical="center" wrapText="1"/>
    </xf>
    <xf numFmtId="0" fontId="47" fillId="0" borderId="6" xfId="0" applyNumberFormat="1" applyFont="1" applyBorder="1" applyAlignment="1">
      <alignment horizontal="center" vertical="center" wrapText="1"/>
    </xf>
    <xf numFmtId="0" fontId="57" fillId="0" borderId="7" xfId="0" applyNumberFormat="1" applyFont="1" applyFill="1" applyBorder="1" applyAlignment="1">
      <alignment horizontal="center" vertical="center" wrapText="1"/>
    </xf>
    <xf numFmtId="0" fontId="46" fillId="0" borderId="6" xfId="0" applyNumberFormat="1" applyFont="1" applyBorder="1" applyAlignment="1">
      <alignment vertical="center" wrapText="1"/>
    </xf>
    <xf numFmtId="0" fontId="47" fillId="0" borderId="6" xfId="0" applyNumberFormat="1" applyFont="1" applyFill="1" applyBorder="1" applyAlignment="1">
      <alignment vertical="center" wrapText="1"/>
    </xf>
    <xf numFmtId="0" fontId="47" fillId="0" borderId="7" xfId="0" applyNumberFormat="1" applyFont="1" applyFill="1" applyBorder="1" applyAlignment="1">
      <alignment horizontal="center" vertical="center" wrapText="1"/>
    </xf>
    <xf numFmtId="0" fontId="46" fillId="0" borderId="6" xfId="0" applyNumberFormat="1" applyFont="1" applyFill="1" applyBorder="1" applyAlignment="1">
      <alignment vertical="center" wrapText="1"/>
    </xf>
    <xf numFmtId="0" fontId="47" fillId="30" borderId="6" xfId="0" applyNumberFormat="1" applyFont="1" applyFill="1" applyBorder="1" applyAlignment="1">
      <alignment horizontal="center" vertical="center" wrapText="1"/>
    </xf>
    <xf numFmtId="0" fontId="22" fillId="30" borderId="6" xfId="0" applyNumberFormat="1" applyFont="1" applyFill="1" applyBorder="1" applyAlignment="1">
      <alignment horizontal="center" vertical="center" wrapText="1"/>
    </xf>
    <xf numFmtId="0" fontId="46" fillId="30" borderId="7" xfId="0" applyNumberFormat="1" applyFont="1" applyFill="1" applyBorder="1" applyAlignment="1">
      <alignment horizontal="center" vertical="center" wrapText="1"/>
    </xf>
    <xf numFmtId="0" fontId="22" fillId="30" borderId="6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0" fontId="24" fillId="0" borderId="11" xfId="6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/>
    <xf numFmtId="4" fontId="22" fillId="0" borderId="71" xfId="0" applyNumberFormat="1" applyFont="1" applyFill="1" applyBorder="1" applyAlignment="1">
      <alignment horizontal="center"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3" fillId="0" borderId="2" xfId="0" applyNumberFormat="1" applyFont="1" applyFill="1" applyBorder="1" applyAlignment="1">
      <alignment horizontal="right" vertical="center"/>
    </xf>
    <xf numFmtId="2" fontId="22" fillId="30" borderId="44" xfId="0" applyNumberFormat="1" applyFont="1" applyFill="1" applyBorder="1" applyAlignment="1" applyProtection="1">
      <alignment horizontal="center" vertical="center" wrapText="1"/>
    </xf>
    <xf numFmtId="2" fontId="46" fillId="30" borderId="63" xfId="0" applyNumberFormat="1" applyFont="1" applyFill="1" applyBorder="1" applyAlignment="1" applyProtection="1">
      <alignment horizontal="left" vertical="center" wrapText="1"/>
    </xf>
    <xf numFmtId="1" fontId="22" fillId="30" borderId="63" xfId="0" applyNumberFormat="1" applyFont="1" applyFill="1" applyBorder="1" applyAlignment="1" applyProtection="1">
      <alignment horizontal="center" vertical="center" wrapText="1"/>
    </xf>
    <xf numFmtId="2" fontId="22" fillId="30" borderId="63" xfId="0" applyNumberFormat="1" applyFont="1" applyFill="1" applyBorder="1" applyAlignment="1">
      <alignment horizontal="center" vertical="center" wrapText="1"/>
    </xf>
    <xf numFmtId="4" fontId="22" fillId="30" borderId="63" xfId="0" applyNumberFormat="1" applyFont="1" applyFill="1" applyBorder="1" applyAlignment="1">
      <alignment horizontal="center" vertical="center" wrapText="1"/>
    </xf>
    <xf numFmtId="4" fontId="22" fillId="34" borderId="63" xfId="0" applyNumberFormat="1" applyFont="1" applyFill="1" applyBorder="1" applyAlignment="1">
      <alignment horizontal="center" vertical="center" wrapText="1"/>
    </xf>
    <xf numFmtId="4" fontId="22" fillId="35" borderId="63" xfId="0" applyNumberFormat="1" applyFont="1" applyFill="1" applyBorder="1" applyAlignment="1">
      <alignment horizontal="center" vertical="center" wrapText="1"/>
    </xf>
    <xf numFmtId="4" fontId="22" fillId="36" borderId="63" xfId="0" applyNumberFormat="1" applyFont="1" applyFill="1" applyBorder="1" applyAlignment="1">
      <alignment horizontal="center" vertical="center" wrapText="1"/>
    </xf>
    <xf numFmtId="2" fontId="22" fillId="21" borderId="72" xfId="0" applyNumberFormat="1" applyFont="1" applyFill="1" applyBorder="1" applyAlignment="1">
      <alignment horizontal="center" vertical="center" wrapText="1"/>
    </xf>
    <xf numFmtId="2" fontId="22" fillId="30" borderId="54" xfId="0" applyNumberFormat="1" applyFont="1" applyFill="1" applyBorder="1" applyAlignment="1">
      <alignment horizontal="center" vertical="center" wrapText="1"/>
    </xf>
    <xf numFmtId="4" fontId="22" fillId="30" borderId="19" xfId="0" applyNumberFormat="1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/>
    </xf>
    <xf numFmtId="2" fontId="47" fillId="0" borderId="33" xfId="0" applyNumberFormat="1" applyFont="1" applyFill="1" applyBorder="1" applyAlignment="1">
      <alignment horizontal="left" vertical="center" wrapText="1"/>
    </xf>
    <xf numFmtId="1" fontId="23" fillId="0" borderId="33" xfId="0" applyNumberFormat="1" applyFont="1" applyFill="1" applyBorder="1" applyAlignment="1" applyProtection="1">
      <alignment horizontal="center" vertical="center" wrapText="1"/>
    </xf>
    <xf numFmtId="2" fontId="23" fillId="0" borderId="33" xfId="0" applyNumberFormat="1" applyFont="1" applyFill="1" applyBorder="1" applyAlignment="1" applyProtection="1">
      <alignment horizontal="left" vertical="center" wrapText="1"/>
    </xf>
    <xf numFmtId="2" fontId="22" fillId="0" borderId="33" xfId="0" applyNumberFormat="1" applyFont="1" applyFill="1" applyBorder="1" applyAlignment="1">
      <alignment horizontal="center" vertical="center"/>
    </xf>
    <xf numFmtId="4" fontId="22" fillId="0" borderId="33" xfId="0" applyNumberFormat="1" applyFont="1" applyFill="1" applyBorder="1" applyAlignment="1">
      <alignment horizontal="center"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2" fillId="37" borderId="33" xfId="0" applyNumberFormat="1" applyFont="1" applyFill="1" applyBorder="1" applyAlignment="1">
      <alignment horizontal="center" vertical="center"/>
    </xf>
    <xf numFmtId="4" fontId="22" fillId="35" borderId="33" xfId="0" applyNumberFormat="1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4" fontId="60" fillId="4" borderId="0" xfId="0" applyNumberFormat="1" applyFont="1" applyFill="1"/>
    <xf numFmtId="1" fontId="22" fillId="0" borderId="35" xfId="0" applyNumberFormat="1" applyFont="1" applyFill="1" applyBorder="1" applyAlignment="1">
      <alignment horizontal="center" vertical="center"/>
    </xf>
    <xf numFmtId="2" fontId="47" fillId="0" borderId="6" xfId="0" applyNumberFormat="1" applyFont="1" applyFill="1" applyBorder="1" applyAlignment="1">
      <alignment horizontal="left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 applyProtection="1">
      <alignment horizontal="left" vertical="center" wrapText="1"/>
    </xf>
    <xf numFmtId="2" fontId="22" fillId="0" borderId="6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4" fontId="22" fillId="37" borderId="6" xfId="0" applyNumberFormat="1" applyFont="1" applyFill="1" applyBorder="1" applyAlignment="1">
      <alignment horizontal="center" vertical="center"/>
    </xf>
    <xf numFmtId="4" fontId="22" fillId="35" borderId="6" xfId="0" applyNumberFormat="1" applyFont="1" applyFill="1" applyBorder="1" applyAlignment="1">
      <alignment horizontal="center" vertical="center"/>
    </xf>
    <xf numFmtId="4" fontId="22" fillId="0" borderId="50" xfId="0" applyNumberFormat="1" applyFont="1" applyFill="1" applyBorder="1" applyAlignment="1">
      <alignment horizontal="center" vertical="center"/>
    </xf>
    <xf numFmtId="2" fontId="47" fillId="0" borderId="6" xfId="0" applyNumberFormat="1" applyFont="1" applyFill="1" applyBorder="1" applyAlignment="1" applyProtection="1">
      <alignment horizontal="left" vertical="center" wrapText="1"/>
    </xf>
    <xf numFmtId="2" fontId="22" fillId="0" borderId="6" xfId="0" applyNumberFormat="1" applyFont="1" applyFill="1" applyBorder="1" applyAlignment="1" applyProtection="1">
      <alignment horizontal="center" vertical="center"/>
    </xf>
    <xf numFmtId="1" fontId="23" fillId="0" borderId="6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/>
    <xf numFmtId="1" fontId="22" fillId="0" borderId="52" xfId="0" applyNumberFormat="1" applyFont="1" applyFill="1" applyBorder="1" applyAlignment="1">
      <alignment horizontal="center" vertical="center"/>
    </xf>
    <xf numFmtId="2" fontId="47" fillId="0" borderId="46" xfId="0" applyNumberFormat="1" applyFont="1" applyFill="1" applyBorder="1" applyAlignment="1">
      <alignment horizontal="left" vertical="center" wrapText="1"/>
    </xf>
    <xf numFmtId="1" fontId="23" fillId="0" borderId="46" xfId="0" applyNumberFormat="1" applyFont="1" applyFill="1" applyBorder="1" applyAlignment="1">
      <alignment horizontal="center" vertical="center" wrapText="1"/>
    </xf>
    <xf numFmtId="2" fontId="23" fillId="0" borderId="46" xfId="0" applyNumberFormat="1" applyFont="1" applyFill="1" applyBorder="1" applyAlignment="1" applyProtection="1">
      <alignment horizontal="left" vertical="center" wrapText="1"/>
    </xf>
    <xf numFmtId="2" fontId="22" fillId="0" borderId="4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22" fillId="37" borderId="46" xfId="0" applyNumberFormat="1" applyFont="1" applyFill="1" applyBorder="1" applyAlignment="1">
      <alignment horizontal="center" vertical="center"/>
    </xf>
    <xf numFmtId="4" fontId="22" fillId="35" borderId="46" xfId="0" applyNumberFormat="1" applyFont="1" applyFill="1" applyBorder="1" applyAlignment="1">
      <alignment horizontal="center" vertical="center"/>
    </xf>
    <xf numFmtId="4" fontId="22" fillId="0" borderId="47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2" fontId="23" fillId="0" borderId="39" xfId="0" applyNumberFormat="1" applyFont="1" applyFill="1" applyBorder="1" applyAlignment="1" applyProtection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/>
    <xf numFmtId="1" fontId="23" fillId="0" borderId="46" xfId="0" applyNumberFormat="1" applyFont="1" applyFill="1" applyBorder="1" applyAlignment="1" applyProtection="1">
      <alignment horizontal="center" vertical="center" wrapText="1"/>
    </xf>
    <xf numFmtId="1" fontId="22" fillId="0" borderId="42" xfId="0" applyNumberFormat="1" applyFont="1" applyFill="1" applyBorder="1" applyAlignment="1">
      <alignment vertical="center"/>
    </xf>
    <xf numFmtId="1" fontId="46" fillId="0" borderId="42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/>
    </xf>
    <xf numFmtId="1" fontId="58" fillId="0" borderId="75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vertical="center"/>
    </xf>
    <xf numFmtId="4" fontId="46" fillId="0" borderId="5" xfId="0" applyNumberFormat="1" applyFont="1" applyFill="1" applyBorder="1" applyAlignment="1">
      <alignment vertical="center"/>
    </xf>
    <xf numFmtId="1" fontId="22" fillId="3" borderId="31" xfId="0" applyNumberFormat="1" applyFont="1" applyFill="1" applyBorder="1" applyAlignment="1">
      <alignment horizontal="center" vertical="center"/>
    </xf>
    <xf numFmtId="2" fontId="47" fillId="3" borderId="33" xfId="0" applyNumberFormat="1" applyFont="1" applyFill="1" applyBorder="1" applyAlignment="1">
      <alignment horizontal="left" vertical="center" wrapText="1"/>
    </xf>
    <xf numFmtId="1" fontId="23" fillId="0" borderId="79" xfId="0" applyNumberFormat="1" applyFont="1" applyFill="1" applyBorder="1" applyAlignment="1">
      <alignment horizontal="center" vertical="center" wrapText="1"/>
    </xf>
    <xf numFmtId="2" fontId="23" fillId="0" borderId="31" xfId="0" applyNumberFormat="1" applyFont="1" applyFill="1" applyBorder="1" applyAlignment="1" applyProtection="1">
      <alignment horizontal="left" vertical="center" wrapText="1"/>
    </xf>
    <xf numFmtId="4" fontId="22" fillId="0" borderId="79" xfId="0" applyNumberFormat="1" applyFont="1" applyFill="1" applyBorder="1" applyAlignment="1">
      <alignment horizontal="center" vertical="center"/>
    </xf>
    <xf numFmtId="1" fontId="22" fillId="3" borderId="35" xfId="0" applyNumberFormat="1" applyFont="1" applyFill="1" applyBorder="1" applyAlignment="1">
      <alignment horizontal="center" vertical="center"/>
    </xf>
    <xf numFmtId="2" fontId="47" fillId="3" borderId="6" xfId="0" applyNumberFormat="1" applyFont="1" applyFill="1" applyBorder="1" applyAlignment="1">
      <alignment horizontal="left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2" fontId="23" fillId="0" borderId="35" xfId="0" applyNumberFormat="1" applyFont="1" applyFill="1" applyBorder="1" applyAlignment="1" applyProtection="1">
      <alignment horizontal="left" vertical="center" wrapText="1"/>
    </xf>
    <xf numFmtId="4" fontId="22" fillId="0" borderId="7" xfId="0" applyNumberFormat="1" applyFont="1" applyFill="1" applyBorder="1" applyAlignment="1">
      <alignment horizontal="center" vertical="center"/>
    </xf>
    <xf numFmtId="1" fontId="22" fillId="3" borderId="36" xfId="0" applyNumberFormat="1" applyFont="1" applyFill="1" applyBorder="1" applyAlignment="1">
      <alignment horizontal="center" vertical="center"/>
    </xf>
    <xf numFmtId="2" fontId="47" fillId="3" borderId="2" xfId="0" applyNumberFormat="1" applyFont="1" applyFill="1" applyBorder="1" applyAlignment="1">
      <alignment horizontal="left" vertical="center" wrapText="1"/>
    </xf>
    <xf numFmtId="1" fontId="23" fillId="0" borderId="40" xfId="0" applyNumberFormat="1" applyFont="1" applyFill="1" applyBorder="1" applyAlignment="1">
      <alignment horizontal="center" vertical="center" wrapText="1"/>
    </xf>
    <xf numFmtId="2" fontId="23" fillId="0" borderId="36" xfId="0" applyNumberFormat="1" applyFont="1" applyFill="1" applyBorder="1" applyAlignment="1" applyProtection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" fontId="22" fillId="0" borderId="40" xfId="0" applyNumberFormat="1" applyFont="1" applyFill="1" applyBorder="1" applyAlignment="1">
      <alignment horizontal="center" vertical="center"/>
    </xf>
    <xf numFmtId="1" fontId="23" fillId="0" borderId="33" xfId="0" applyNumberFormat="1" applyFont="1" applyFill="1" applyBorder="1" applyAlignment="1">
      <alignment horizontal="center" vertical="center" wrapText="1"/>
    </xf>
    <xf numFmtId="3" fontId="63" fillId="0" borderId="38" xfId="0" applyNumberFormat="1" applyFont="1" applyFill="1" applyBorder="1" applyAlignment="1">
      <alignment horizontal="center" vertical="center" wrapText="1"/>
    </xf>
    <xf numFmtId="1" fontId="22" fillId="3" borderId="52" xfId="0" applyNumberFormat="1" applyFont="1" applyFill="1" applyBorder="1" applyAlignment="1">
      <alignment horizontal="center" vertical="center"/>
    </xf>
    <xf numFmtId="2" fontId="47" fillId="3" borderId="46" xfId="0" applyNumberFormat="1" applyFont="1" applyFill="1" applyBorder="1" applyAlignment="1">
      <alignment horizontal="left" vertical="center" wrapText="1"/>
    </xf>
    <xf numFmtId="3" fontId="63" fillId="0" borderId="19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Border="1" applyAlignment="1">
      <alignment vertical="center"/>
    </xf>
    <xf numFmtId="4" fontId="23" fillId="0" borderId="0" xfId="3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 applyProtection="1">
      <alignment horizontal="center" vertical="center" wrapText="1"/>
    </xf>
    <xf numFmtId="4" fontId="22" fillId="0" borderId="33" xfId="0" applyNumberFormat="1" applyFont="1" applyFill="1" applyBorder="1" applyAlignment="1" applyProtection="1">
      <alignment horizontal="center" vertical="center" wrapText="1"/>
    </xf>
    <xf numFmtId="4" fontId="22" fillId="0" borderId="34" xfId="0" applyNumberFormat="1" applyFont="1" applyFill="1" applyBorder="1" applyAlignment="1" applyProtection="1">
      <alignment horizontal="center" vertical="center" wrapText="1"/>
    </xf>
    <xf numFmtId="2" fontId="22" fillId="0" borderId="6" xfId="0" applyNumberFormat="1" applyFont="1" applyFill="1" applyBorder="1" applyAlignment="1" applyProtection="1">
      <alignment horizontal="center" vertical="center" wrapText="1"/>
    </xf>
    <xf numFmtId="4" fontId="22" fillId="0" borderId="6" xfId="0" applyNumberFormat="1" applyFont="1" applyFill="1" applyBorder="1" applyAlignment="1" applyProtection="1">
      <alignment horizontal="center" vertical="center" wrapText="1"/>
    </xf>
    <xf numFmtId="4" fontId="22" fillId="0" borderId="50" xfId="0" applyNumberFormat="1" applyFont="1" applyFill="1" applyBorder="1" applyAlignment="1" applyProtection="1">
      <alignment horizontal="center" vertical="center" wrapText="1"/>
    </xf>
    <xf numFmtId="0" fontId="0" fillId="0" borderId="52" xfId="0" applyFill="1" applyBorder="1"/>
    <xf numFmtId="1" fontId="23" fillId="0" borderId="46" xfId="0" applyNumberFormat="1" applyFont="1" applyFill="1" applyBorder="1" applyAlignment="1">
      <alignment horizontal="center" vertical="center"/>
    </xf>
    <xf numFmtId="2" fontId="22" fillId="0" borderId="46" xfId="0" applyNumberFormat="1" applyFont="1" applyFill="1" applyBorder="1" applyAlignment="1" applyProtection="1">
      <alignment horizontal="center" vertical="center" wrapText="1"/>
    </xf>
    <xf numFmtId="4" fontId="22" fillId="0" borderId="46" xfId="0" applyNumberFormat="1" applyFont="1" applyFill="1" applyBorder="1" applyAlignment="1" applyProtection="1">
      <alignment horizontal="center" vertical="center" wrapText="1"/>
    </xf>
    <xf numFmtId="4" fontId="22" fillId="0" borderId="47" xfId="0" applyNumberFormat="1" applyFont="1" applyFill="1" applyBorder="1" applyAlignment="1" applyProtection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/>
    </xf>
    <xf numFmtId="2" fontId="47" fillId="0" borderId="39" xfId="0" applyNumberFormat="1" applyFont="1" applyFill="1" applyBorder="1" applyAlignment="1">
      <alignment horizontal="left" vertical="center" wrapText="1"/>
    </xf>
    <xf numFmtId="1" fontId="23" fillId="0" borderId="39" xfId="0" applyNumberFormat="1" applyFont="1" applyFill="1" applyBorder="1" applyAlignment="1">
      <alignment horizontal="center" vertical="center" wrapText="1"/>
    </xf>
    <xf numFmtId="2" fontId="22" fillId="0" borderId="39" xfId="0" applyNumberFormat="1" applyFont="1" applyFill="1" applyBorder="1" applyAlignment="1" applyProtection="1">
      <alignment horizontal="center" vertical="center" wrapText="1"/>
    </xf>
    <xf numFmtId="4" fontId="22" fillId="0" borderId="39" xfId="0" applyNumberFormat="1" applyFont="1" applyFill="1" applyBorder="1" applyAlignment="1" applyProtection="1">
      <alignment horizontal="center" vertical="center" wrapText="1"/>
    </xf>
    <xf numFmtId="4" fontId="23" fillId="0" borderId="39" xfId="0" applyNumberFormat="1" applyFont="1" applyFill="1" applyBorder="1" applyAlignment="1">
      <alignment horizontal="right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2" fontId="22" fillId="0" borderId="46" xfId="0" applyNumberFormat="1" applyFont="1" applyFill="1" applyBorder="1" applyAlignment="1" applyProtection="1">
      <alignment horizontal="center" vertical="center"/>
    </xf>
    <xf numFmtId="4" fontId="22" fillId="0" borderId="46" xfId="0" applyNumberFormat="1" applyFont="1" applyFill="1" applyBorder="1" applyAlignment="1" applyProtection="1">
      <alignment horizontal="center" vertical="center"/>
    </xf>
    <xf numFmtId="4" fontId="22" fillId="0" borderId="47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Fill="1" applyBorder="1" applyAlignment="1" applyProtection="1">
      <alignment horizontal="center" vertical="center"/>
    </xf>
    <xf numFmtId="4" fontId="22" fillId="0" borderId="0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/>
    </xf>
    <xf numFmtId="4" fontId="10" fillId="0" borderId="47" xfId="0" applyNumberFormat="1" applyFont="1" applyBorder="1" applyAlignment="1">
      <alignment horizontal="center" vertical="center"/>
    </xf>
    <xf numFmtId="0" fontId="64" fillId="0" borderId="0" xfId="0" applyFont="1"/>
    <xf numFmtId="1" fontId="23" fillId="0" borderId="80" xfId="0" applyNumberFormat="1" applyFont="1" applyFill="1" applyBorder="1" applyAlignment="1">
      <alignment horizontal="center" vertical="center" wrapText="1"/>
    </xf>
    <xf numFmtId="2" fontId="23" fillId="0" borderId="52" xfId="0" applyNumberFormat="1" applyFont="1" applyFill="1" applyBorder="1" applyAlignment="1" applyProtection="1">
      <alignment horizontal="left" vertical="center" wrapText="1"/>
    </xf>
    <xf numFmtId="4" fontId="22" fillId="0" borderId="80" xfId="0" applyNumberFormat="1" applyFont="1" applyFill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/>
    </xf>
    <xf numFmtId="2" fontId="22" fillId="0" borderId="39" xfId="0" applyNumberFormat="1" applyFont="1" applyFill="1" applyBorder="1" applyAlignment="1">
      <alignment horizontal="center" vertical="center"/>
    </xf>
    <xf numFmtId="4" fontId="22" fillId="0" borderId="39" xfId="0" applyNumberFormat="1" applyFont="1" applyFill="1" applyBorder="1" applyAlignment="1">
      <alignment horizontal="center" vertical="center"/>
    </xf>
    <xf numFmtId="1" fontId="23" fillId="0" borderId="6" xfId="0" quotePrefix="1" applyNumberFormat="1" applyFont="1" applyFill="1" applyBorder="1" applyAlignment="1">
      <alignment horizontal="center" vertical="center" wrapText="1"/>
    </xf>
    <xf numFmtId="2" fontId="23" fillId="0" borderId="46" xfId="0" applyNumberFormat="1" applyFont="1" applyFill="1" applyBorder="1" applyAlignment="1" applyProtection="1">
      <alignment horizontal="left" vertical="center"/>
    </xf>
    <xf numFmtId="1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 applyProtection="1">
      <alignment horizontal="left" vertical="center"/>
    </xf>
    <xf numFmtId="0" fontId="65" fillId="0" borderId="0" xfId="0" applyNumberFormat="1" applyFont="1" applyAlignment="1">
      <alignment horizontal="right"/>
    </xf>
    <xf numFmtId="0" fontId="23" fillId="0" borderId="6" xfId="0" applyNumberFormat="1" applyFont="1" applyFill="1" applyBorder="1" applyAlignment="1">
      <alignment horizontal="center" vertical="center"/>
    </xf>
    <xf numFmtId="2" fontId="23" fillId="0" borderId="46" xfId="0" applyNumberFormat="1" applyFont="1" applyFill="1" applyBorder="1" applyAlignment="1">
      <alignment horizontal="left" vertical="center" wrapText="1"/>
    </xf>
    <xf numFmtId="4" fontId="66" fillId="39" borderId="0" xfId="0" applyNumberFormat="1" applyFont="1" applyFill="1"/>
    <xf numFmtId="4" fontId="67" fillId="39" borderId="0" xfId="0" applyNumberFormat="1" applyFont="1" applyFill="1"/>
    <xf numFmtId="0" fontId="10" fillId="39" borderId="0" xfId="0" applyFont="1" applyFill="1"/>
    <xf numFmtId="4" fontId="60" fillId="0" borderId="0" xfId="0" applyNumberFormat="1" applyFont="1"/>
    <xf numFmtId="1" fontId="4" fillId="0" borderId="0" xfId="0" applyNumberFormat="1" applyFont="1" applyFill="1" applyBorder="1" applyAlignment="1">
      <alignment horizontal="left" vertical="center"/>
    </xf>
    <xf numFmtId="2" fontId="20" fillId="23" borderId="13" xfId="1" applyNumberFormat="1" applyFont="1" applyFill="1" applyBorder="1" applyAlignment="1">
      <alignment horizontal="left" vertical="center"/>
    </xf>
    <xf numFmtId="2" fontId="20" fillId="23" borderId="14" xfId="1" applyNumberFormat="1" applyFont="1" applyFill="1" applyBorder="1" applyAlignment="1">
      <alignment horizontal="left" vertical="center"/>
    </xf>
    <xf numFmtId="2" fontId="20" fillId="23" borderId="11" xfId="1" applyNumberFormat="1" applyFont="1" applyFill="1" applyBorder="1" applyAlignment="1">
      <alignment horizontal="left" vertical="center"/>
    </xf>
    <xf numFmtId="4" fontId="4" fillId="0" borderId="16" xfId="1" applyNumberFormat="1" applyFont="1" applyFill="1" applyBorder="1" applyAlignment="1">
      <alignment horizontal="center" vertical="center"/>
    </xf>
    <xf numFmtId="4" fontId="4" fillId="0" borderId="17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2" fontId="23" fillId="17" borderId="0" xfId="0" applyNumberFormat="1" applyFont="1" applyFill="1" applyBorder="1" applyAlignment="1">
      <alignment horizontal="center" vertical="center" wrapText="1"/>
    </xf>
    <xf numFmtId="2" fontId="22" fillId="13" borderId="6" xfId="0" applyNumberFormat="1" applyFont="1" applyFill="1" applyBorder="1" applyAlignment="1">
      <alignment horizontal="center"/>
    </xf>
    <xf numFmtId="2" fontId="28" fillId="16" borderId="0" xfId="0" applyNumberFormat="1" applyFont="1" applyFill="1" applyBorder="1" applyAlignment="1">
      <alignment horizontal="center" vertical="center" wrapText="1"/>
    </xf>
    <xf numFmtId="2" fontId="23" fillId="13" borderId="0" xfId="0" applyNumberFormat="1" applyFont="1" applyFill="1" applyBorder="1" applyAlignment="1">
      <alignment horizontal="center" vertical="center" wrapText="1"/>
    </xf>
    <xf numFmtId="2" fontId="28" fillId="7" borderId="0" xfId="0" applyNumberFormat="1" applyFont="1" applyFill="1" applyBorder="1" applyAlignment="1">
      <alignment horizontal="center" vertical="center" wrapText="1"/>
    </xf>
    <xf numFmtId="2" fontId="25" fillId="3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28" fillId="12" borderId="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center"/>
    </xf>
    <xf numFmtId="2" fontId="29" fillId="0" borderId="5" xfId="0" applyNumberFormat="1" applyFont="1" applyFill="1" applyBorder="1" applyAlignment="1">
      <alignment horizontal="center"/>
    </xf>
    <xf numFmtId="2" fontId="29" fillId="19" borderId="13" xfId="0" applyNumberFormat="1" applyFont="1" applyFill="1" applyBorder="1" applyAlignment="1">
      <alignment horizontal="center"/>
    </xf>
    <xf numFmtId="2" fontId="29" fillId="19" borderId="14" xfId="0" applyNumberFormat="1" applyFont="1" applyFill="1" applyBorder="1" applyAlignment="1">
      <alignment horizontal="center"/>
    </xf>
    <xf numFmtId="4" fontId="31" fillId="0" borderId="13" xfId="1" applyNumberFormat="1" applyFont="1" applyFill="1" applyBorder="1" applyAlignment="1">
      <alignment horizontal="center" vertical="center" wrapText="1"/>
    </xf>
    <xf numFmtId="4" fontId="31" fillId="0" borderId="14" xfId="1" applyNumberFormat="1" applyFont="1" applyFill="1" applyBorder="1" applyAlignment="1">
      <alignment horizontal="center" vertical="center" wrapText="1"/>
    </xf>
    <xf numFmtId="4" fontId="31" fillId="0" borderId="26" xfId="1" applyNumberFormat="1" applyFont="1" applyFill="1" applyBorder="1" applyAlignment="1">
      <alignment horizontal="center" vertical="center" wrapText="1"/>
    </xf>
    <xf numFmtId="2" fontId="34" fillId="23" borderId="13" xfId="1" applyNumberFormat="1" applyFont="1" applyFill="1" applyBorder="1" applyAlignment="1">
      <alignment horizontal="left" vertical="center"/>
    </xf>
    <xf numFmtId="2" fontId="34" fillId="23" borderId="14" xfId="1" applyNumberFormat="1" applyFont="1" applyFill="1" applyBorder="1" applyAlignment="1">
      <alignment horizontal="left" vertical="center"/>
    </xf>
    <xf numFmtId="4" fontId="31" fillId="0" borderId="13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4" fontId="31" fillId="0" borderId="20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0" fillId="14" borderId="39" xfId="0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4" borderId="39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 vertical="center"/>
    </xf>
    <xf numFmtId="0" fontId="0" fillId="14" borderId="39" xfId="0" applyFill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top" wrapText="1"/>
    </xf>
    <xf numFmtId="0" fontId="47" fillId="0" borderId="53" xfId="0" applyFont="1" applyBorder="1" applyAlignment="1">
      <alignment horizontal="center" vertical="top" wrapText="1"/>
    </xf>
    <xf numFmtId="0" fontId="46" fillId="0" borderId="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4" fontId="24" fillId="30" borderId="25" xfId="0" applyNumberFormat="1" applyFont="1" applyFill="1" applyBorder="1" applyAlignment="1">
      <alignment horizontal="left" vertical="center"/>
    </xf>
    <xf numFmtId="4" fontId="24" fillId="30" borderId="14" xfId="0" applyNumberFormat="1" applyFont="1" applyFill="1" applyBorder="1" applyAlignment="1">
      <alignment horizontal="left" vertical="center"/>
    </xf>
    <xf numFmtId="4" fontId="24" fillId="30" borderId="11" xfId="0" applyNumberFormat="1" applyFont="1" applyFill="1" applyBorder="1" applyAlignment="1">
      <alignment horizontal="left" vertical="center"/>
    </xf>
    <xf numFmtId="0" fontId="47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18" fillId="30" borderId="13" xfId="0" applyFont="1" applyFill="1" applyBorder="1" applyAlignment="1">
      <alignment horizontal="center" vertical="center"/>
    </xf>
    <xf numFmtId="0" fontId="18" fillId="30" borderId="14" xfId="0" applyFont="1" applyFill="1" applyBorder="1" applyAlignment="1">
      <alignment horizontal="center" vertical="center"/>
    </xf>
    <xf numFmtId="0" fontId="18" fillId="30" borderId="11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6" fillId="0" borderId="2" xfId="0" applyNumberFormat="1" applyFont="1" applyBorder="1" applyAlignment="1">
      <alignment horizontal="center" vertical="center" wrapText="1"/>
    </xf>
    <xf numFmtId="0" fontId="46" fillId="0" borderId="39" xfId="0" applyNumberFormat="1" applyFont="1" applyBorder="1" applyAlignment="1">
      <alignment horizontal="center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3" fontId="63" fillId="0" borderId="71" xfId="0" applyNumberFormat="1" applyFont="1" applyFill="1" applyBorder="1" applyAlignment="1">
      <alignment horizontal="center" vertical="center" wrapText="1"/>
    </xf>
    <xf numFmtId="3" fontId="63" fillId="0" borderId="78" xfId="0" applyNumberFormat="1" applyFont="1" applyFill="1" applyBorder="1" applyAlignment="1">
      <alignment horizontal="center" vertical="center" wrapText="1"/>
    </xf>
    <xf numFmtId="4" fontId="59" fillId="38" borderId="54" xfId="0" applyNumberFormat="1" applyFont="1" applyFill="1" applyBorder="1" applyAlignment="1">
      <alignment horizontal="center" vertical="center" wrapText="1"/>
    </xf>
    <xf numFmtId="4" fontId="59" fillId="38" borderId="73" xfId="0" applyNumberFormat="1" applyFont="1" applyFill="1" applyBorder="1" applyAlignment="1">
      <alignment horizontal="center" vertical="center" wrapText="1"/>
    </xf>
    <xf numFmtId="4" fontId="59" fillId="38" borderId="58" xfId="0" applyNumberFormat="1" applyFont="1" applyFill="1" applyBorder="1" applyAlignment="1">
      <alignment horizontal="center" vertical="center" wrapText="1"/>
    </xf>
    <xf numFmtId="3" fontId="63" fillId="0" borderId="77" xfId="0" applyNumberFormat="1" applyFont="1" applyFill="1" applyBorder="1" applyAlignment="1">
      <alignment horizontal="center" vertical="center" wrapText="1"/>
    </xf>
    <xf numFmtId="3" fontId="63" fillId="35" borderId="71" xfId="0" applyNumberFormat="1" applyFont="1" applyFill="1" applyBorder="1" applyAlignment="1">
      <alignment horizontal="center" vertical="center" wrapText="1"/>
    </xf>
    <xf numFmtId="3" fontId="63" fillId="35" borderId="78" xfId="0" applyNumberFormat="1" applyFont="1" applyFill="1" applyBorder="1" applyAlignment="1">
      <alignment horizontal="center" vertical="center" wrapText="1"/>
    </xf>
    <xf numFmtId="3" fontId="63" fillId="35" borderId="77" xfId="0" applyNumberFormat="1" applyFont="1" applyFill="1" applyBorder="1" applyAlignment="1">
      <alignment horizontal="center" vertical="center" wrapText="1"/>
    </xf>
    <xf numFmtId="4" fontId="59" fillId="38" borderId="75" xfId="0" applyNumberFormat="1" applyFont="1" applyFill="1" applyBorder="1" applyAlignment="1">
      <alignment horizontal="center" vertical="center" wrapText="1"/>
    </xf>
    <xf numFmtId="4" fontId="59" fillId="38" borderId="71" xfId="0" applyNumberFormat="1" applyFont="1" applyFill="1" applyBorder="1" applyAlignment="1">
      <alignment horizontal="center" vertical="center" wrapText="1"/>
    </xf>
    <xf numFmtId="4" fontId="59" fillId="38" borderId="77" xfId="0" applyNumberFormat="1" applyFont="1" applyFill="1" applyBorder="1" applyAlignment="1">
      <alignment horizontal="center" vertical="center" wrapText="1"/>
    </xf>
    <xf numFmtId="4" fontId="59" fillId="38" borderId="78" xfId="0" applyNumberFormat="1" applyFont="1" applyFill="1" applyBorder="1" applyAlignment="1">
      <alignment horizontal="center" vertical="center" wrapText="1"/>
    </xf>
    <xf numFmtId="4" fontId="59" fillId="38" borderId="38" xfId="0" applyNumberFormat="1" applyFont="1" applyFill="1" applyBorder="1" applyAlignment="1">
      <alignment horizontal="center" vertical="center" wrapText="1"/>
    </xf>
    <xf numFmtId="4" fontId="59" fillId="38" borderId="56" xfId="0" applyNumberFormat="1" applyFont="1" applyFill="1" applyBorder="1" applyAlignment="1">
      <alignment horizontal="center" vertical="center" wrapText="1"/>
    </xf>
    <xf numFmtId="4" fontId="59" fillId="38" borderId="59" xfId="0" applyNumberFormat="1" applyFont="1" applyFill="1" applyBorder="1" applyAlignment="1">
      <alignment horizontal="center" vertical="center" wrapText="1"/>
    </xf>
    <xf numFmtId="1" fontId="58" fillId="0" borderId="38" xfId="0" applyNumberFormat="1" applyFont="1" applyFill="1" applyBorder="1" applyAlignment="1">
      <alignment horizontal="center" vertical="center" wrapText="1"/>
    </xf>
    <xf numFmtId="1" fontId="58" fillId="0" borderId="56" xfId="0" applyNumberFormat="1" applyFont="1" applyFill="1" applyBorder="1" applyAlignment="1">
      <alignment horizontal="center" vertical="center" wrapText="1"/>
    </xf>
    <xf numFmtId="1" fontId="58" fillId="0" borderId="59" xfId="0" applyNumberFormat="1" applyFont="1" applyFill="1" applyBorder="1" applyAlignment="1">
      <alignment horizontal="center" vertical="center" wrapText="1"/>
    </xf>
    <xf numFmtId="1" fontId="58" fillId="0" borderId="54" xfId="0" applyNumberFormat="1" applyFont="1" applyFill="1" applyBorder="1" applyAlignment="1">
      <alignment horizontal="center" vertical="center" wrapText="1"/>
    </xf>
    <xf numFmtId="1" fontId="58" fillId="0" borderId="73" xfId="0" applyNumberFormat="1" applyFont="1" applyFill="1" applyBorder="1" applyAlignment="1">
      <alignment horizontal="center" vertical="center" wrapText="1"/>
    </xf>
    <xf numFmtId="1" fontId="58" fillId="0" borderId="7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1" fontId="58" fillId="0" borderId="1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" fontId="58" fillId="0" borderId="74" xfId="0" applyNumberFormat="1" applyFont="1" applyFill="1" applyBorder="1" applyAlignment="1">
      <alignment horizontal="center" vertical="center" wrapText="1"/>
    </xf>
    <xf numFmtId="1" fontId="58" fillId="0" borderId="55" xfId="0" applyNumberFormat="1" applyFont="1" applyFill="1" applyBorder="1" applyAlignment="1">
      <alignment horizontal="center" vertical="center" wrapText="1"/>
    </xf>
    <xf numFmtId="1" fontId="58" fillId="0" borderId="57" xfId="0" applyNumberFormat="1" applyFont="1" applyFill="1" applyBorder="1" applyAlignment="1">
      <alignment horizontal="center" vertical="center" wrapText="1"/>
    </xf>
    <xf numFmtId="1" fontId="58" fillId="0" borderId="76" xfId="0" applyNumberFormat="1" applyFont="1" applyFill="1" applyBorder="1" applyAlignment="1">
      <alignment horizontal="center" vertical="center" wrapText="1"/>
    </xf>
    <xf numFmtId="1" fontId="58" fillId="0" borderId="60" xfId="0" applyNumberFormat="1" applyFont="1" applyFill="1" applyBorder="1" applyAlignment="1">
      <alignment horizontal="center" vertical="center" wrapText="1"/>
    </xf>
    <xf numFmtId="2" fontId="20" fillId="29" borderId="23" xfId="1" applyNumberFormat="1" applyFont="1" applyFill="1" applyBorder="1" applyAlignment="1">
      <alignment horizontal="left" vertical="center"/>
    </xf>
    <xf numFmtId="2" fontId="20" fillId="29" borderId="0" xfId="1" applyNumberFormat="1" applyFont="1" applyFill="1" applyBorder="1" applyAlignment="1">
      <alignment horizontal="left" vertical="center"/>
    </xf>
  </cellXfs>
  <cellStyles count="7">
    <cellStyle name="Celda de comprobación" xfId="1" builtinId="23"/>
    <cellStyle name="Euro" xfId="2"/>
    <cellStyle name="Millares" xfId="3" builtinId="3"/>
    <cellStyle name="Millares 2" xfId="4"/>
    <cellStyle name="Normal" xfId="0" builtinId="0"/>
    <cellStyle name="Normal 2" xfId="5"/>
    <cellStyle name="Porcentaje" xfId="6" builtinId="5"/>
  </cellStyles>
  <dxfs count="0"/>
  <tableStyles count="0" defaultTableStyle="TableStyleMedium9" defaultPivotStyle="PivotStyleLight16"/>
  <colors>
    <mruColors>
      <color rgb="FFCC00CC"/>
      <color rgb="FFA50021"/>
      <color rgb="FFCC0000"/>
      <color rgb="FF99FF99"/>
      <color rgb="FFFFFFCC"/>
      <color rgb="FFFFCC00"/>
      <color rgb="FFCC9900"/>
      <color rgb="FF33CCCC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oyo/Desktop/Museo%20Nacional/PRESUPUESTO/PRESUPUESTO%202019/PRESUPUESTO%20ORDINARIO%202019/PARA%20CGR%20ORDINARIO%202019/DISTRIBUCION%20DE%20REMUNERACIONES%20(R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oyo/Downloads/DETALLE%20DE%20SALARIOS%20FORMULA%20segun%20directriz%20X%20DEPARTAMEN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oyo/Desktop/Museo%20Nacional/PRESUPUESTO/PRESUPUESTO%202019/PRESUPUESTO%20ORDINARIO%202019/PARA%20CGR%20ORDINARIO%202019/PRESUPUESTO%202018-2%20REMUNERACIONES%2028-8-17%20y%20cuadros%20adicional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9A"/>
      <sheetName val="Rel Puesto 2018"/>
      <sheetName val="PRESUPUESTO"/>
      <sheetName val="Remuneraciones -Transferencia"/>
      <sheetName val="Remuneraciones Cargos fijos"/>
      <sheetName val="RESUMEN -HACIENDA"/>
      <sheetName val="Formula 9"/>
      <sheetName val="Formula 10"/>
      <sheetName val="F11-3"/>
      <sheetName val="F11-7"/>
      <sheetName val="F12"/>
      <sheetName val="F12-1"/>
    </sheetNames>
    <sheetDataSet>
      <sheetData sheetId="0" refreshError="1"/>
      <sheetData sheetId="1" refreshError="1"/>
      <sheetData sheetId="2" refreshError="1"/>
      <sheetData sheetId="3">
        <row r="9">
          <cell r="C9">
            <v>6.2557065541162978E-3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9A"/>
      <sheetName val="REAL PUESTO 2019"/>
      <sheetName val="FORMATO PRESUPUESTO"/>
      <sheetName val="Resumen RP-HACIENDA"/>
      <sheetName val="F11-3"/>
      <sheetName val="F11-7"/>
      <sheetName val="F12"/>
      <sheetName val="F12-1"/>
    </sheetNames>
    <sheetDataSet>
      <sheetData sheetId="0"/>
      <sheetData sheetId="1">
        <row r="6">
          <cell r="B6" t="str">
            <v>Profesional de Servicio Civil 2</v>
          </cell>
        </row>
        <row r="7">
          <cell r="B7" t="str">
            <v>Profesional de Servicio Civil 2</v>
          </cell>
        </row>
        <row r="8">
          <cell r="B8" t="str">
            <v xml:space="preserve">Director General </v>
          </cell>
        </row>
        <row r="9">
          <cell r="B9" t="str">
            <v>Secretario de Servicio Civil 2</v>
          </cell>
        </row>
        <row r="10">
          <cell r="B10" t="str">
            <v>Secretario de Servicio Civil 2</v>
          </cell>
        </row>
        <row r="12">
          <cell r="B12" t="str">
            <v>Profesional de Servicio Civil 3</v>
          </cell>
        </row>
        <row r="13">
          <cell r="B13" t="str">
            <v xml:space="preserve">Auditor Interno </v>
          </cell>
        </row>
        <row r="15">
          <cell r="B15" t="str">
            <v>Profesional de Servicio Civil 2</v>
          </cell>
        </row>
        <row r="16">
          <cell r="B16" t="str">
            <v>Profesional de Servicio Civil 1 B</v>
          </cell>
        </row>
        <row r="17">
          <cell r="B17" t="str">
            <v>Oficinista de Servicio Civil 2</v>
          </cell>
        </row>
        <row r="18">
          <cell r="B18" t="str">
            <v>Trabajador Calificado de Servicio Civil 2</v>
          </cell>
        </row>
        <row r="19">
          <cell r="B19" t="str">
            <v>Oficinista de Servicio Civil 1</v>
          </cell>
        </row>
        <row r="21">
          <cell r="B21" t="str">
            <v>Profesional en Informática 1 B</v>
          </cell>
        </row>
        <row r="22">
          <cell r="B22" t="str">
            <v>Técnico en informática 2</v>
          </cell>
        </row>
        <row r="23">
          <cell r="B23" t="str">
            <v>Profesional en Informática 2</v>
          </cell>
        </row>
        <row r="24">
          <cell r="B24" t="str">
            <v>Profesional en Informática 2</v>
          </cell>
        </row>
        <row r="25">
          <cell r="B25" t="str">
            <v>Profesional de Servicio Jefe 1</v>
          </cell>
        </row>
        <row r="27">
          <cell r="B27" t="str">
            <v>Profesional de Servicio Civil 1-A</v>
          </cell>
        </row>
        <row r="28">
          <cell r="B28" t="str">
            <v>Profesional de Servicio Civil 3</v>
          </cell>
        </row>
        <row r="29">
          <cell r="B29" t="str">
            <v>Profesional de Servicio Civil 2</v>
          </cell>
        </row>
        <row r="31">
          <cell r="B31" t="str">
            <v>Profesional de Servicio Civil 1-B</v>
          </cell>
        </row>
        <row r="32">
          <cell r="B32" t="str">
            <v>Profesional de Servicio Civil 1-A</v>
          </cell>
        </row>
        <row r="33">
          <cell r="B33" t="str">
            <v>Profesional de Servicio Civil 1-A</v>
          </cell>
        </row>
        <row r="34">
          <cell r="B34" t="str">
            <v>Profesional de Servicio Civil 3</v>
          </cell>
        </row>
        <row r="36">
          <cell r="B36" t="str">
            <v>Profesional de Servicio Civil 3</v>
          </cell>
        </row>
        <row r="37">
          <cell r="B37" t="str">
            <v>Profesional de Servicio Civil 2</v>
          </cell>
        </row>
        <row r="38">
          <cell r="B38" t="str">
            <v>Profesional Jefe de Servicio Civil 2</v>
          </cell>
        </row>
        <row r="39">
          <cell r="B39" t="str">
            <v>Técnico de Servicio Civil 3</v>
          </cell>
        </row>
        <row r="40">
          <cell r="B40" t="str">
            <v xml:space="preserve">Secretario de Servicio Civil 1 </v>
          </cell>
        </row>
        <row r="42">
          <cell r="B42" t="str">
            <v>Profesional de Servicio Civil 2</v>
          </cell>
        </row>
        <row r="43">
          <cell r="B43" t="str">
            <v>Profesional de Servicio Civil 2</v>
          </cell>
        </row>
        <row r="44">
          <cell r="B44" t="str">
            <v>Profesional Jefe de Servicio Civil 1</v>
          </cell>
        </row>
        <row r="45">
          <cell r="B45" t="str">
            <v>Técnico de Servicio Civil 1</v>
          </cell>
        </row>
        <row r="47">
          <cell r="B47" t="str">
            <v>Profesional de Servicio Civil 1 B</v>
          </cell>
        </row>
        <row r="48">
          <cell r="B48" t="str">
            <v>Profesional de Servicio Civil 1 B</v>
          </cell>
        </row>
        <row r="49">
          <cell r="B49" t="str">
            <v>Profesional de Servicio Civil 1 B</v>
          </cell>
        </row>
        <row r="50">
          <cell r="B50" t="str">
            <v>Profesional de Servicio Civil 3</v>
          </cell>
        </row>
        <row r="51">
          <cell r="B51" t="str">
            <v>Profesional Jefe de Servicio Civil 1</v>
          </cell>
        </row>
        <row r="52">
          <cell r="B52" t="str">
            <v>Oficinista de Servicio Civil 2</v>
          </cell>
        </row>
        <row r="53">
          <cell r="B53" t="str">
            <v>Oficinista de Servicio Civil 1</v>
          </cell>
        </row>
        <row r="54">
          <cell r="B54" t="str">
            <v>Suplencias</v>
          </cell>
        </row>
        <row r="56">
          <cell r="B56" t="str">
            <v>Profesional de Servicio Civil 1-B</v>
          </cell>
        </row>
        <row r="57">
          <cell r="B57" t="str">
            <v>Profesional de Servicio Civil 2</v>
          </cell>
        </row>
        <row r="58">
          <cell r="B58" t="str">
            <v>Profesional Jefe de Servicio Civil 1</v>
          </cell>
        </row>
        <row r="59">
          <cell r="B59" t="str">
            <v>Técnico de Servicio Civil 2</v>
          </cell>
        </row>
        <row r="61">
          <cell r="B61" t="str">
            <v>Profesional de Servicio Civil 2</v>
          </cell>
        </row>
        <row r="62">
          <cell r="B62" t="str">
            <v>Oficinista de Servicio Civil 2</v>
          </cell>
        </row>
        <row r="63">
          <cell r="B63" t="str">
            <v>Oficinista de Servicio Civil 2</v>
          </cell>
        </row>
        <row r="64">
          <cell r="B64" t="str">
            <v>Conductor de Servicio civil 1</v>
          </cell>
        </row>
        <row r="65">
          <cell r="B65" t="str">
            <v>Conductor de Servicio civil 1</v>
          </cell>
        </row>
        <row r="66">
          <cell r="B66" t="str">
            <v>Oficial de Seguridad de Servicio Civil 1</v>
          </cell>
        </row>
        <row r="67">
          <cell r="B67" t="str">
            <v>Oficial de Seguridad de Servicio Civil 1</v>
          </cell>
        </row>
        <row r="68">
          <cell r="B68" t="str">
            <v>Oficial de Seguridad de Servicio Civil 1</v>
          </cell>
        </row>
        <row r="69">
          <cell r="B69" t="str">
            <v>Oficial de Seguridad de Servicio Civil 1</v>
          </cell>
        </row>
        <row r="70">
          <cell r="B70" t="str">
            <v>Misceláneo de Servicio Civil 2</v>
          </cell>
        </row>
        <row r="71">
          <cell r="B71" t="str">
            <v>Misceláneo de Servicio Civil 2</v>
          </cell>
        </row>
        <row r="72">
          <cell r="B72" t="str">
            <v>Misceláneo de Servicio Civil 2</v>
          </cell>
        </row>
        <row r="73">
          <cell r="B73" t="str">
            <v>Misceláneo de Servicio Civil 2</v>
          </cell>
        </row>
        <row r="74">
          <cell r="B74" t="str">
            <v>Trabajador Calificado de Servicio Civil 2</v>
          </cell>
        </row>
        <row r="75">
          <cell r="B75" t="str">
            <v>Trabajador Calificado de Servicio Civil 2</v>
          </cell>
        </row>
        <row r="77">
          <cell r="B77" t="str">
            <v>Profesional de Servicio Civil 1-A</v>
          </cell>
        </row>
        <row r="78">
          <cell r="B78" t="str">
            <v>Profesional de Servicio Civil 3</v>
          </cell>
        </row>
        <row r="79">
          <cell r="B79" t="str">
            <v>Profesional de Servicio Civil 3</v>
          </cell>
        </row>
        <row r="80">
          <cell r="B80" t="str">
            <v>Profesional de Servicio Civil 3</v>
          </cell>
        </row>
        <row r="81">
          <cell r="B81" t="str">
            <v>Profesional de Servicio Civil 3</v>
          </cell>
        </row>
        <row r="82">
          <cell r="B82" t="str">
            <v>Profesional de Servicio Civil 3</v>
          </cell>
        </row>
        <row r="83">
          <cell r="B83" t="str">
            <v>Profesional Jefe de Servicio Civil 2</v>
          </cell>
        </row>
        <row r="84">
          <cell r="B84" t="str">
            <v>Técnico de Servicio Civil 1</v>
          </cell>
        </row>
        <row r="85">
          <cell r="B85" t="str">
            <v>Secretario de Servicio Civil 2</v>
          </cell>
        </row>
        <row r="87">
          <cell r="B87" t="str">
            <v>Técnico de Servicio Civil 3</v>
          </cell>
        </row>
        <row r="88">
          <cell r="B88" t="str">
            <v>Técnico de Servicio Civil 3</v>
          </cell>
        </row>
        <row r="89">
          <cell r="B89" t="str">
            <v>Técnico de Servicio Civil 3</v>
          </cell>
        </row>
        <row r="90">
          <cell r="B90" t="str">
            <v>Profesional de Servicio Civil 1-A</v>
          </cell>
        </row>
        <row r="91">
          <cell r="B91" t="str">
            <v>Profesional de Servicio Civil 1 B</v>
          </cell>
        </row>
        <row r="92">
          <cell r="B92" t="str">
            <v>Profesional de Servicio Civil 1 B</v>
          </cell>
        </row>
        <row r="93">
          <cell r="B93" t="str">
            <v>Profesional de Servicio Civil 1 B</v>
          </cell>
        </row>
        <row r="94">
          <cell r="B94" t="str">
            <v>Profesional de Servicio Civil 2</v>
          </cell>
        </row>
        <row r="95">
          <cell r="B95" t="str">
            <v>Profesional de Servicio Civil 3</v>
          </cell>
        </row>
        <row r="96">
          <cell r="B96" t="str">
            <v>Profesional de Servicio Civil 3</v>
          </cell>
        </row>
        <row r="97">
          <cell r="B97" t="str">
            <v>Profesional de Servicio Civil 3</v>
          </cell>
        </row>
        <row r="98">
          <cell r="B98" t="str">
            <v>Profesional de Servicio Civil 3</v>
          </cell>
        </row>
        <row r="99">
          <cell r="B99" t="str">
            <v>Profesional de Servicio Civil 3</v>
          </cell>
        </row>
        <row r="100">
          <cell r="B100" t="str">
            <v>Profesional de Servicio Civil 3</v>
          </cell>
        </row>
        <row r="101">
          <cell r="B101" t="str">
            <v>Profesional de Servicio Civil 3</v>
          </cell>
        </row>
        <row r="102">
          <cell r="B102" t="str">
            <v>Profesional de Servicio Civil 3</v>
          </cell>
        </row>
        <row r="103">
          <cell r="B103" t="str">
            <v>Profesional de Servicio Civil 3</v>
          </cell>
        </row>
        <row r="104">
          <cell r="B104" t="str">
            <v>Profesional de Servicio Civil 2</v>
          </cell>
        </row>
        <row r="105">
          <cell r="B105" t="str">
            <v>Profesional de Servicio Civil 2</v>
          </cell>
        </row>
        <row r="106">
          <cell r="B106" t="str">
            <v>Profesional Jefe de Servicio Civil 2</v>
          </cell>
        </row>
        <row r="107">
          <cell r="B107" t="str">
            <v>Técnico de Servicio Civil 1</v>
          </cell>
        </row>
        <row r="108">
          <cell r="B108" t="str">
            <v>Técnico de Servicio Civil 1</v>
          </cell>
        </row>
        <row r="109">
          <cell r="B109" t="str">
            <v xml:space="preserve">Secretario de Servicio Civil 1 </v>
          </cell>
        </row>
        <row r="110">
          <cell r="B110" t="str">
            <v>Trabajador Calificado de Servicio Civil 1</v>
          </cell>
        </row>
        <row r="111">
          <cell r="B111" t="str">
            <v>Trabajador Calificado de Servicio Civil 1</v>
          </cell>
        </row>
        <row r="112">
          <cell r="B112" t="str">
            <v>Trabajador Calificado de Servicio Civil 1</v>
          </cell>
        </row>
        <row r="113">
          <cell r="B113" t="str">
            <v>Trabajador Calificado de Servicio Civil 1</v>
          </cell>
        </row>
        <row r="114">
          <cell r="B114" t="str">
            <v>Trabajador Calificado de Servicio Civil 1</v>
          </cell>
        </row>
        <row r="116">
          <cell r="B116" t="str">
            <v>Profesional de Servicio Civil 1-A</v>
          </cell>
        </row>
        <row r="117">
          <cell r="B117" t="str">
            <v>Profesional de Servicio Civil 1-A</v>
          </cell>
        </row>
        <row r="118">
          <cell r="B118" t="str">
            <v>Profesional de Servicio Civil 1 B</v>
          </cell>
        </row>
        <row r="119">
          <cell r="B119" t="str">
            <v>Profesional de Servicio Civil 3</v>
          </cell>
        </row>
        <row r="120">
          <cell r="B120" t="str">
            <v>Profesional de Servicio Civil 3</v>
          </cell>
        </row>
        <row r="121">
          <cell r="B121" t="str">
            <v>Profesional de Servicio Civil 2</v>
          </cell>
        </row>
        <row r="122">
          <cell r="B122" t="str">
            <v>Profesional de Servicio Civil 2</v>
          </cell>
        </row>
        <row r="123">
          <cell r="B123" t="str">
            <v>Profesional de Servicio Civil 2</v>
          </cell>
        </row>
        <row r="124">
          <cell r="B124" t="str">
            <v>Profesional de Servicio Civil 2</v>
          </cell>
        </row>
        <row r="125">
          <cell r="B125" t="str">
            <v>Profesional de Servicio Civil 2</v>
          </cell>
        </row>
        <row r="126">
          <cell r="B126" t="str">
            <v>Profesional Jefe de Servicio Civil 2</v>
          </cell>
        </row>
        <row r="127">
          <cell r="B127" t="str">
            <v>Técnico de Servicio Civil 1</v>
          </cell>
        </row>
        <row r="128">
          <cell r="B128" t="str">
            <v xml:space="preserve">Secretario de Servicio Civil 1 </v>
          </cell>
        </row>
        <row r="130">
          <cell r="B130" t="str">
            <v>Profesional de Servicio Civil 1-A</v>
          </cell>
        </row>
        <row r="131">
          <cell r="B131" t="str">
            <v>Profesional de Servicio Civil 1-A</v>
          </cell>
        </row>
        <row r="132">
          <cell r="B132" t="str">
            <v>Profesional de Servicio Civil 1-B</v>
          </cell>
        </row>
        <row r="133">
          <cell r="B133" t="str">
            <v>Profesional de Servicio Civil 3</v>
          </cell>
        </row>
        <row r="134">
          <cell r="B134" t="str">
            <v>Profesional de Servicio Civil 3</v>
          </cell>
        </row>
        <row r="135">
          <cell r="B135" t="str">
            <v>Profesional Jefe de Servicio Civil 2</v>
          </cell>
        </row>
        <row r="136">
          <cell r="B136" t="str">
            <v>Técnico de Servicio Civil 1</v>
          </cell>
        </row>
        <row r="137">
          <cell r="B137" t="str">
            <v>Técnico de Servicio Civil 1</v>
          </cell>
        </row>
        <row r="138">
          <cell r="B138" t="str">
            <v>Secretario de Servicio Civil 2</v>
          </cell>
        </row>
        <row r="139">
          <cell r="B139" t="str">
            <v>Trabajador Calificado de Servicio Civil 1</v>
          </cell>
        </row>
        <row r="140">
          <cell r="B140" t="str">
            <v>Trabajador Calificado de Servicio Civil 1</v>
          </cell>
        </row>
        <row r="141">
          <cell r="B141" t="str">
            <v>Trabajador Calificado de Servicio Civil 1</v>
          </cell>
        </row>
        <row r="142">
          <cell r="B142" t="str">
            <v>Trabajador Calificado de Servicio Civil 1</v>
          </cell>
        </row>
        <row r="143">
          <cell r="B143" t="str">
            <v>Trabajador Calificado de Servicio Civil 1</v>
          </cell>
        </row>
        <row r="153">
          <cell r="B153" t="str">
            <v>Clase Puesto</v>
          </cell>
        </row>
        <row r="154">
          <cell r="B154" t="str">
            <v>Trabajador Calificado de Servicio Civil 1</v>
          </cell>
        </row>
        <row r="155">
          <cell r="B155" t="str">
            <v>Trabajador Calificado de Servicio Civil 2</v>
          </cell>
        </row>
        <row r="156">
          <cell r="B156" t="str">
            <v>Trabajador Calificado de Servicio Civil 2</v>
          </cell>
        </row>
        <row r="157">
          <cell r="B157" t="str">
            <v>Trabajador Calificado de Servicio Civil 2</v>
          </cell>
        </row>
        <row r="158">
          <cell r="B158" t="str">
            <v>Trabajador Calificado de Servicio Civil 2</v>
          </cell>
        </row>
        <row r="159">
          <cell r="B159" t="str">
            <v>Trabajador Calificado de Servicio Civil 2</v>
          </cell>
        </row>
        <row r="160">
          <cell r="B160" t="str">
            <v>Trabajador Calificado de Servicio Civil 2</v>
          </cell>
        </row>
        <row r="161">
          <cell r="B161" t="str">
            <v>Trabajador Calificado de Servicio Civil 2</v>
          </cell>
        </row>
        <row r="162">
          <cell r="B162" t="str">
            <v>Trabajador Calificado de Servicio Civil 2</v>
          </cell>
        </row>
        <row r="163">
          <cell r="B163" t="str">
            <v>Trabajador Calificado de Servicio Civil 2</v>
          </cell>
        </row>
        <row r="164">
          <cell r="B164" t="str">
            <v>Oficinista de Servicio Civil 1</v>
          </cell>
        </row>
        <row r="165">
          <cell r="B165" t="str">
            <v>Sub Total de Plazas Nuevas</v>
          </cell>
        </row>
        <row r="166">
          <cell r="B166"/>
        </row>
        <row r="167">
          <cell r="B167" t="str">
            <v>TOTAL FUNCIONARIOS MUSEO NACIONAL</v>
          </cell>
        </row>
        <row r="168">
          <cell r="B168"/>
        </row>
      </sheetData>
      <sheetData sheetId="2">
        <row r="5">
          <cell r="C5">
            <v>2578106211.8086996</v>
          </cell>
        </row>
      </sheetData>
      <sheetData sheetId="3">
        <row r="131">
          <cell r="D131">
            <v>833758467.84000146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9A"/>
      <sheetName val="8"/>
      <sheetName val="Resumen RP-HACIENDA"/>
      <sheetName val="remuneraciones"/>
      <sheetName val="Desgloce Pluses"/>
      <sheetName val="Desg. Grupo Ocupacional"/>
      <sheetName val="Puestos Asesoría"/>
      <sheetName val="comparativo puestos"/>
      <sheetName val="Detalle Extras"/>
      <sheetName val="Liquidaciones laborales"/>
      <sheetName val="Capacitación"/>
      <sheetName val="F11-3"/>
      <sheetName val="F11-7"/>
      <sheetName val="F12"/>
      <sheetName val="F12-1"/>
    </sheetNames>
    <sheetDataSet>
      <sheetData sheetId="0" refreshError="1"/>
      <sheetData sheetId="1">
        <row r="87">
          <cell r="U87">
            <v>4289606.2071449999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IUN375"/>
  <sheetViews>
    <sheetView zoomScale="75" zoomScaleNormal="75" zoomScaleSheetLayoutView="40" zoomScalePageLayoutView="40" workbookViewId="0">
      <selection activeCell="C17" sqref="C17"/>
    </sheetView>
  </sheetViews>
  <sheetFormatPr baseColWidth="10" defaultColWidth="38.42578125" defaultRowHeight="15.75" x14ac:dyDescent="0.25"/>
  <cols>
    <col min="1" max="1" width="6.85546875" style="122" customWidth="1"/>
    <col min="2" max="2" width="35" style="123" customWidth="1"/>
    <col min="3" max="3" width="29.5703125" style="124" customWidth="1"/>
    <col min="4" max="4" width="19.42578125" style="123" customWidth="1"/>
    <col min="5" max="5" width="10.7109375" style="125" hidden="1" customWidth="1"/>
    <col min="6" max="6" width="10.7109375" style="125" customWidth="1"/>
    <col min="7" max="7" width="19.140625" style="126" customWidth="1"/>
    <col min="8" max="8" width="21.28515625" style="126" customWidth="1"/>
    <col min="9" max="9" width="18.5703125" style="126" customWidth="1"/>
    <col min="10" max="10" width="15.140625" style="126" customWidth="1"/>
    <col min="11" max="11" width="17.140625" style="126" customWidth="1"/>
    <col min="12" max="12" width="18.7109375" style="126" customWidth="1"/>
    <col min="13" max="16384" width="38.42578125" style="127"/>
  </cols>
  <sheetData>
    <row r="1" spans="1:6644" x14ac:dyDescent="0.25">
      <c r="A1" s="629" t="s">
        <v>355</v>
      </c>
      <c r="B1" s="629"/>
      <c r="C1" s="629"/>
      <c r="D1" s="629"/>
      <c r="G1" s="128"/>
    </row>
    <row r="2" spans="1:6644" x14ac:dyDescent="0.25">
      <c r="A2" s="167" t="s">
        <v>353</v>
      </c>
      <c r="B2" s="168"/>
      <c r="C2" s="168"/>
      <c r="D2" s="168"/>
    </row>
    <row r="3" spans="1:6644" s="249" customFormat="1" ht="24" x14ac:dyDescent="0.2">
      <c r="A3" s="76" t="s">
        <v>104</v>
      </c>
      <c r="B3" s="77" t="s">
        <v>105</v>
      </c>
      <c r="C3" s="78" t="s">
        <v>106</v>
      </c>
      <c r="D3" s="79" t="s">
        <v>107</v>
      </c>
      <c r="E3" s="79" t="s">
        <v>117</v>
      </c>
      <c r="F3" s="79" t="s">
        <v>305</v>
      </c>
      <c r="G3" s="80" t="s">
        <v>306</v>
      </c>
      <c r="H3" s="80" t="s">
        <v>307</v>
      </c>
      <c r="I3" s="80" t="s">
        <v>308</v>
      </c>
      <c r="J3" s="80" t="s">
        <v>309</v>
      </c>
      <c r="K3" s="80" t="s">
        <v>310</v>
      </c>
      <c r="L3" s="47" t="s">
        <v>311</v>
      </c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  <c r="BRW3" s="115"/>
      <c r="BRX3" s="115"/>
      <c r="BRY3" s="115"/>
      <c r="BRZ3" s="115"/>
      <c r="BSA3" s="115"/>
      <c r="BSB3" s="115"/>
      <c r="BSC3" s="115"/>
      <c r="BSD3" s="115"/>
      <c r="BSE3" s="115"/>
      <c r="BSF3" s="115"/>
      <c r="BSG3" s="115"/>
      <c r="BSH3" s="115"/>
      <c r="BSI3" s="115"/>
      <c r="BSJ3" s="115"/>
      <c r="BSK3" s="115"/>
      <c r="BSL3" s="115"/>
      <c r="BSM3" s="115"/>
      <c r="BSN3" s="115"/>
      <c r="BSO3" s="115"/>
      <c r="BSP3" s="115"/>
      <c r="BSQ3" s="115"/>
      <c r="BSR3" s="115"/>
      <c r="BSS3" s="115"/>
      <c r="BST3" s="115"/>
      <c r="BSU3" s="115"/>
      <c r="BSV3" s="115"/>
      <c r="BSW3" s="115"/>
      <c r="BSX3" s="115"/>
      <c r="BSY3" s="115"/>
      <c r="BSZ3" s="115"/>
      <c r="BTA3" s="115"/>
      <c r="BTB3" s="115"/>
      <c r="BTC3" s="115"/>
      <c r="BTD3" s="115"/>
      <c r="BTE3" s="115"/>
      <c r="BTF3" s="115"/>
      <c r="BTG3" s="115"/>
      <c r="BTH3" s="115"/>
      <c r="BTI3" s="115"/>
      <c r="BTJ3" s="115"/>
      <c r="BTK3" s="115"/>
      <c r="BTL3" s="115"/>
      <c r="BTM3" s="115"/>
      <c r="BTN3" s="115"/>
      <c r="BTO3" s="115"/>
      <c r="BTP3" s="115"/>
      <c r="BTQ3" s="115"/>
      <c r="BTR3" s="115"/>
      <c r="BTS3" s="115"/>
      <c r="BTT3" s="115"/>
      <c r="BTU3" s="115"/>
      <c r="BTV3" s="115"/>
      <c r="BTW3" s="115"/>
      <c r="BTX3" s="115"/>
      <c r="BTY3" s="115"/>
      <c r="BTZ3" s="115"/>
      <c r="BUA3" s="115"/>
      <c r="BUB3" s="115"/>
      <c r="BUC3" s="115"/>
      <c r="BUD3" s="115"/>
      <c r="BUE3" s="115"/>
      <c r="BUF3" s="115"/>
      <c r="BUG3" s="115"/>
      <c r="BUH3" s="115"/>
      <c r="BUI3" s="115"/>
      <c r="BUJ3" s="115"/>
      <c r="BUK3" s="115"/>
      <c r="BUL3" s="115"/>
      <c r="BUM3" s="115"/>
      <c r="BUN3" s="115"/>
      <c r="BUO3" s="115"/>
      <c r="BUP3" s="115"/>
      <c r="BUQ3" s="115"/>
      <c r="BUR3" s="115"/>
      <c r="BUS3" s="115"/>
      <c r="BUT3" s="115"/>
      <c r="BUU3" s="115"/>
      <c r="BUV3" s="115"/>
      <c r="BUW3" s="115"/>
      <c r="BUX3" s="115"/>
      <c r="BUY3" s="115"/>
      <c r="BUZ3" s="115"/>
      <c r="BVA3" s="115"/>
      <c r="BVB3" s="115"/>
      <c r="BVC3" s="115"/>
      <c r="BVD3" s="115"/>
      <c r="BVE3" s="115"/>
      <c r="BVF3" s="115"/>
      <c r="BVG3" s="115"/>
      <c r="BVH3" s="115"/>
      <c r="BVI3" s="115"/>
      <c r="BVJ3" s="115"/>
      <c r="BVK3" s="115"/>
      <c r="BVL3" s="115"/>
      <c r="BVM3" s="115"/>
      <c r="BVN3" s="115"/>
      <c r="BVO3" s="115"/>
      <c r="BVP3" s="115"/>
      <c r="BVQ3" s="115"/>
      <c r="BVR3" s="115"/>
      <c r="BVS3" s="115"/>
      <c r="BVT3" s="115"/>
      <c r="BVU3" s="115"/>
      <c r="BVV3" s="115"/>
      <c r="BVW3" s="115"/>
      <c r="BVX3" s="115"/>
      <c r="BVY3" s="115"/>
      <c r="BVZ3" s="115"/>
      <c r="BWA3" s="115"/>
      <c r="BWB3" s="115"/>
      <c r="BWC3" s="115"/>
      <c r="BWD3" s="115"/>
      <c r="BWE3" s="115"/>
      <c r="BWF3" s="115"/>
      <c r="BWG3" s="115"/>
      <c r="BWH3" s="115"/>
      <c r="BWI3" s="115"/>
      <c r="BWJ3" s="115"/>
      <c r="BWK3" s="115"/>
      <c r="BWL3" s="115"/>
      <c r="BWM3" s="115"/>
      <c r="BWN3" s="115"/>
      <c r="BWO3" s="115"/>
      <c r="BWP3" s="115"/>
      <c r="BWQ3" s="115"/>
      <c r="BWR3" s="115"/>
      <c r="BWS3" s="115"/>
      <c r="BWT3" s="115"/>
      <c r="BWU3" s="115"/>
      <c r="BWV3" s="115"/>
      <c r="BWW3" s="115"/>
      <c r="BWX3" s="115"/>
      <c r="BWY3" s="115"/>
      <c r="BWZ3" s="115"/>
      <c r="BXA3" s="115"/>
      <c r="BXB3" s="115"/>
      <c r="BXC3" s="115"/>
      <c r="BXD3" s="115"/>
      <c r="BXE3" s="115"/>
      <c r="BXF3" s="115"/>
      <c r="BXG3" s="115"/>
      <c r="BXH3" s="115"/>
      <c r="BXI3" s="115"/>
      <c r="BXJ3" s="115"/>
      <c r="BXK3" s="115"/>
      <c r="BXL3" s="115"/>
      <c r="BXM3" s="115"/>
      <c r="BXN3" s="115"/>
      <c r="BXO3" s="115"/>
      <c r="BXP3" s="115"/>
      <c r="BXQ3" s="115"/>
      <c r="BXR3" s="115"/>
      <c r="BXS3" s="115"/>
      <c r="BXT3" s="115"/>
      <c r="BXU3" s="115"/>
      <c r="BXV3" s="115"/>
      <c r="BXW3" s="115"/>
      <c r="BXX3" s="115"/>
      <c r="BXY3" s="115"/>
      <c r="BXZ3" s="115"/>
      <c r="BYA3" s="115"/>
      <c r="BYB3" s="115"/>
      <c r="BYC3" s="115"/>
      <c r="BYD3" s="115"/>
      <c r="BYE3" s="115"/>
      <c r="BYF3" s="115"/>
      <c r="BYG3" s="115"/>
      <c r="BYH3" s="115"/>
      <c r="BYI3" s="115"/>
      <c r="BYJ3" s="115"/>
      <c r="BYK3" s="115"/>
      <c r="BYL3" s="115"/>
      <c r="BYM3" s="115"/>
      <c r="BYN3" s="115"/>
      <c r="BYO3" s="115"/>
      <c r="BYP3" s="115"/>
      <c r="BYQ3" s="115"/>
      <c r="BYR3" s="115"/>
      <c r="BYS3" s="115"/>
      <c r="BYT3" s="115"/>
      <c r="BYU3" s="115"/>
      <c r="BYV3" s="115"/>
      <c r="BYW3" s="115"/>
      <c r="BYX3" s="115"/>
      <c r="BYY3" s="115"/>
      <c r="BYZ3" s="115"/>
      <c r="BZA3" s="115"/>
      <c r="BZB3" s="115"/>
      <c r="BZC3" s="115"/>
      <c r="BZD3" s="115"/>
      <c r="BZE3" s="115"/>
      <c r="BZF3" s="115"/>
      <c r="BZG3" s="115"/>
      <c r="BZH3" s="115"/>
      <c r="BZI3" s="115"/>
      <c r="BZJ3" s="115"/>
      <c r="BZK3" s="115"/>
      <c r="BZL3" s="115"/>
      <c r="BZM3" s="115"/>
      <c r="BZN3" s="115"/>
      <c r="BZO3" s="115"/>
      <c r="BZP3" s="115"/>
      <c r="BZQ3" s="115"/>
      <c r="BZR3" s="115"/>
      <c r="BZS3" s="115"/>
      <c r="BZT3" s="115"/>
      <c r="BZU3" s="115"/>
      <c r="BZV3" s="115"/>
      <c r="BZW3" s="115"/>
      <c r="BZX3" s="115"/>
      <c r="BZY3" s="115"/>
      <c r="BZZ3" s="115"/>
      <c r="CAA3" s="115"/>
      <c r="CAB3" s="115"/>
      <c r="CAC3" s="115"/>
      <c r="CAD3" s="115"/>
      <c r="CAE3" s="115"/>
      <c r="CAF3" s="115"/>
      <c r="CAG3" s="115"/>
      <c r="CAH3" s="115"/>
      <c r="CAI3" s="115"/>
      <c r="CAJ3" s="115"/>
      <c r="CAK3" s="115"/>
      <c r="CAL3" s="115"/>
      <c r="CAM3" s="115"/>
      <c r="CAN3" s="115"/>
      <c r="CAO3" s="115"/>
      <c r="CAP3" s="115"/>
      <c r="CAQ3" s="115"/>
      <c r="CAR3" s="115"/>
      <c r="CAS3" s="115"/>
      <c r="CAT3" s="115"/>
      <c r="CAU3" s="115"/>
      <c r="CAV3" s="115"/>
      <c r="CAW3" s="115"/>
      <c r="CAX3" s="115"/>
      <c r="CAY3" s="115"/>
      <c r="CAZ3" s="115"/>
      <c r="CBA3" s="115"/>
      <c r="CBB3" s="115"/>
      <c r="CBC3" s="115"/>
      <c r="CBD3" s="115"/>
      <c r="CBE3" s="115"/>
      <c r="CBF3" s="115"/>
      <c r="CBG3" s="115"/>
      <c r="CBH3" s="115"/>
      <c r="CBI3" s="115"/>
      <c r="CBJ3" s="115"/>
      <c r="CBK3" s="115"/>
      <c r="CBL3" s="115"/>
      <c r="CBM3" s="115"/>
      <c r="CBN3" s="115"/>
      <c r="CBO3" s="115"/>
      <c r="CBP3" s="115"/>
      <c r="CBQ3" s="115"/>
      <c r="CBR3" s="115"/>
      <c r="CBS3" s="115"/>
      <c r="CBT3" s="115"/>
      <c r="CBU3" s="115"/>
      <c r="CBV3" s="115"/>
      <c r="CBW3" s="115"/>
      <c r="CBX3" s="115"/>
      <c r="CBY3" s="115"/>
      <c r="CBZ3" s="115"/>
      <c r="CCA3" s="115"/>
      <c r="CCB3" s="115"/>
      <c r="CCC3" s="115"/>
      <c r="CCD3" s="115"/>
      <c r="CCE3" s="115"/>
      <c r="CCF3" s="115"/>
      <c r="CCG3" s="115"/>
      <c r="CCH3" s="115"/>
      <c r="CCI3" s="115"/>
      <c r="CCJ3" s="115"/>
      <c r="CCK3" s="115"/>
      <c r="CCL3" s="115"/>
      <c r="CCM3" s="115"/>
      <c r="CCN3" s="115"/>
      <c r="CCO3" s="115"/>
      <c r="CCP3" s="115"/>
      <c r="CCQ3" s="115"/>
      <c r="CCR3" s="115"/>
      <c r="CCS3" s="115"/>
      <c r="CCT3" s="115"/>
      <c r="CCU3" s="115"/>
      <c r="CCV3" s="115"/>
      <c r="CCW3" s="115"/>
      <c r="CCX3" s="115"/>
      <c r="CCY3" s="115"/>
      <c r="CCZ3" s="115"/>
      <c r="CDA3" s="115"/>
      <c r="CDB3" s="115"/>
      <c r="CDC3" s="115"/>
      <c r="CDD3" s="115"/>
      <c r="CDE3" s="115"/>
      <c r="CDF3" s="115"/>
      <c r="CDG3" s="115"/>
      <c r="CDH3" s="115"/>
      <c r="CDI3" s="115"/>
      <c r="CDJ3" s="115"/>
      <c r="CDK3" s="115"/>
      <c r="CDL3" s="115"/>
      <c r="CDM3" s="115"/>
      <c r="CDN3" s="115"/>
      <c r="CDO3" s="115"/>
      <c r="CDP3" s="115"/>
      <c r="CDQ3" s="115"/>
      <c r="CDR3" s="115"/>
      <c r="CDS3" s="115"/>
      <c r="CDT3" s="115"/>
      <c r="CDU3" s="115"/>
      <c r="CDV3" s="115"/>
      <c r="CDW3" s="115"/>
      <c r="CDX3" s="115"/>
      <c r="CDY3" s="115"/>
      <c r="CDZ3" s="115"/>
      <c r="CEA3" s="115"/>
      <c r="CEB3" s="115"/>
      <c r="CEC3" s="115"/>
      <c r="CED3" s="115"/>
      <c r="CEE3" s="115"/>
      <c r="CEF3" s="115"/>
      <c r="CEG3" s="115"/>
      <c r="CEH3" s="115"/>
      <c r="CEI3" s="115"/>
      <c r="CEJ3" s="115"/>
      <c r="CEK3" s="115"/>
      <c r="CEL3" s="115"/>
      <c r="CEM3" s="115"/>
      <c r="CEN3" s="115"/>
      <c r="CEO3" s="115"/>
      <c r="CEP3" s="115"/>
      <c r="CEQ3" s="115"/>
      <c r="CER3" s="115"/>
      <c r="CES3" s="115"/>
      <c r="CET3" s="115"/>
      <c r="CEU3" s="115"/>
      <c r="CEV3" s="115"/>
      <c r="CEW3" s="115"/>
      <c r="CEX3" s="115"/>
      <c r="CEY3" s="115"/>
      <c r="CEZ3" s="115"/>
      <c r="CFA3" s="115"/>
      <c r="CFB3" s="115"/>
      <c r="CFC3" s="115"/>
      <c r="CFD3" s="115"/>
      <c r="CFE3" s="115"/>
      <c r="CFF3" s="115"/>
      <c r="CFG3" s="115"/>
      <c r="CFH3" s="115"/>
      <c r="CFI3" s="115"/>
      <c r="CFJ3" s="115"/>
      <c r="CFK3" s="115"/>
      <c r="CFL3" s="115"/>
      <c r="CFM3" s="115"/>
      <c r="CFN3" s="115"/>
      <c r="CFO3" s="115"/>
      <c r="CFP3" s="115"/>
      <c r="CFQ3" s="115"/>
      <c r="CFR3" s="115"/>
      <c r="CFS3" s="115"/>
      <c r="CFT3" s="115"/>
      <c r="CFU3" s="115"/>
      <c r="CFV3" s="115"/>
      <c r="CFW3" s="115"/>
      <c r="CFX3" s="115"/>
      <c r="CFY3" s="115"/>
      <c r="CFZ3" s="115"/>
      <c r="CGA3" s="115"/>
      <c r="CGB3" s="115"/>
      <c r="CGC3" s="115"/>
      <c r="CGD3" s="115"/>
      <c r="CGE3" s="115"/>
      <c r="CGF3" s="115"/>
      <c r="CGG3" s="115"/>
      <c r="CGH3" s="115"/>
      <c r="CGI3" s="115"/>
      <c r="CGJ3" s="115"/>
      <c r="CGK3" s="115"/>
      <c r="CGL3" s="115"/>
      <c r="CGM3" s="115"/>
      <c r="CGN3" s="115"/>
      <c r="CGO3" s="115"/>
      <c r="CGP3" s="115"/>
      <c r="CGQ3" s="115"/>
      <c r="CGR3" s="115"/>
      <c r="CGS3" s="115"/>
      <c r="CGT3" s="115"/>
      <c r="CGU3" s="115"/>
      <c r="CGV3" s="115"/>
      <c r="CGW3" s="115"/>
      <c r="CGX3" s="115"/>
      <c r="CGY3" s="115"/>
      <c r="CGZ3" s="115"/>
      <c r="CHA3" s="115"/>
      <c r="CHB3" s="115"/>
      <c r="CHC3" s="115"/>
      <c r="CHD3" s="115"/>
      <c r="CHE3" s="115"/>
      <c r="CHF3" s="115"/>
      <c r="CHG3" s="115"/>
      <c r="CHH3" s="115"/>
      <c r="CHI3" s="115"/>
      <c r="CHJ3" s="115"/>
      <c r="CHK3" s="115"/>
      <c r="CHL3" s="115"/>
      <c r="CHM3" s="115"/>
      <c r="CHN3" s="115"/>
      <c r="CHO3" s="115"/>
      <c r="CHP3" s="115"/>
      <c r="CHQ3" s="115"/>
      <c r="CHR3" s="115"/>
      <c r="CHS3" s="115"/>
      <c r="CHT3" s="115"/>
      <c r="CHU3" s="115"/>
      <c r="CHV3" s="115"/>
      <c r="CHW3" s="115"/>
      <c r="CHX3" s="115"/>
      <c r="CHY3" s="115"/>
      <c r="CHZ3" s="115"/>
      <c r="CIA3" s="115"/>
      <c r="CIB3" s="115"/>
      <c r="CIC3" s="115"/>
      <c r="CID3" s="115"/>
      <c r="CIE3" s="115"/>
      <c r="CIF3" s="115"/>
      <c r="CIG3" s="115"/>
      <c r="CIH3" s="115"/>
      <c r="CII3" s="115"/>
      <c r="CIJ3" s="115"/>
      <c r="CIK3" s="115"/>
      <c r="CIL3" s="115"/>
      <c r="CIM3" s="115"/>
      <c r="CIN3" s="115"/>
      <c r="CIO3" s="115"/>
      <c r="CIP3" s="115"/>
      <c r="CIQ3" s="115"/>
      <c r="CIR3" s="115"/>
      <c r="CIS3" s="115"/>
      <c r="CIT3" s="115"/>
      <c r="CIU3" s="115"/>
      <c r="CIV3" s="115"/>
      <c r="CIW3" s="115"/>
      <c r="CIX3" s="115"/>
      <c r="CIY3" s="115"/>
      <c r="CIZ3" s="115"/>
      <c r="CJA3" s="115"/>
      <c r="CJB3" s="115"/>
      <c r="CJC3" s="115"/>
      <c r="CJD3" s="115"/>
      <c r="CJE3" s="115"/>
      <c r="CJF3" s="115"/>
      <c r="CJG3" s="115"/>
      <c r="CJH3" s="115"/>
      <c r="CJI3" s="115"/>
      <c r="CJJ3" s="115"/>
      <c r="CJK3" s="115"/>
      <c r="CJL3" s="115"/>
      <c r="CJM3" s="115"/>
      <c r="CJN3" s="115"/>
      <c r="CJO3" s="115"/>
      <c r="CJP3" s="115"/>
      <c r="CJQ3" s="115"/>
      <c r="CJR3" s="115"/>
      <c r="CJS3" s="115"/>
      <c r="CJT3" s="115"/>
      <c r="CJU3" s="115"/>
      <c r="CJV3" s="115"/>
      <c r="CJW3" s="115"/>
      <c r="CJX3" s="115"/>
      <c r="CJY3" s="115"/>
      <c r="CJZ3" s="115"/>
      <c r="CKA3" s="115"/>
      <c r="CKB3" s="115"/>
      <c r="CKC3" s="115"/>
      <c r="CKD3" s="115"/>
      <c r="CKE3" s="115"/>
      <c r="CKF3" s="115"/>
      <c r="CKG3" s="115"/>
      <c r="CKH3" s="115"/>
      <c r="CKI3" s="115"/>
      <c r="CKJ3" s="115"/>
      <c r="CKK3" s="115"/>
      <c r="CKL3" s="115"/>
      <c r="CKM3" s="115"/>
      <c r="CKN3" s="115"/>
      <c r="CKO3" s="115"/>
      <c r="CKP3" s="115"/>
      <c r="CKQ3" s="115"/>
      <c r="CKR3" s="115"/>
      <c r="CKS3" s="115"/>
      <c r="CKT3" s="115"/>
      <c r="CKU3" s="115"/>
      <c r="CKV3" s="115"/>
      <c r="CKW3" s="115"/>
      <c r="CKX3" s="115"/>
      <c r="CKY3" s="115"/>
      <c r="CKZ3" s="115"/>
      <c r="CLA3" s="115"/>
      <c r="CLB3" s="115"/>
      <c r="CLC3" s="115"/>
      <c r="CLD3" s="115"/>
      <c r="CLE3" s="115"/>
      <c r="CLF3" s="115"/>
      <c r="CLG3" s="115"/>
      <c r="CLH3" s="115"/>
      <c r="CLI3" s="115"/>
      <c r="CLJ3" s="115"/>
      <c r="CLK3" s="115"/>
      <c r="CLL3" s="115"/>
      <c r="CLM3" s="115"/>
      <c r="CLN3" s="115"/>
      <c r="CLO3" s="115"/>
      <c r="CLP3" s="115"/>
      <c r="CLQ3" s="115"/>
      <c r="CLR3" s="115"/>
      <c r="CLS3" s="115"/>
      <c r="CLT3" s="115"/>
      <c r="CLU3" s="115"/>
      <c r="CLV3" s="115"/>
      <c r="CLW3" s="115"/>
      <c r="CLX3" s="115"/>
      <c r="CLY3" s="115"/>
      <c r="CLZ3" s="115"/>
      <c r="CMA3" s="115"/>
      <c r="CMB3" s="115"/>
      <c r="CMC3" s="115"/>
      <c r="CMD3" s="115"/>
      <c r="CME3" s="115"/>
      <c r="CMF3" s="115"/>
      <c r="CMG3" s="115"/>
      <c r="CMH3" s="115"/>
      <c r="CMI3" s="115"/>
      <c r="CMJ3" s="115"/>
      <c r="CMK3" s="115"/>
      <c r="CML3" s="115"/>
      <c r="CMM3" s="115"/>
      <c r="CMN3" s="115"/>
      <c r="CMO3" s="115"/>
      <c r="CMP3" s="115"/>
      <c r="CMQ3" s="115"/>
      <c r="CMR3" s="115"/>
      <c r="CMS3" s="115"/>
      <c r="CMT3" s="115"/>
      <c r="CMU3" s="115"/>
      <c r="CMV3" s="115"/>
      <c r="CMW3" s="115"/>
      <c r="CMX3" s="115"/>
      <c r="CMY3" s="115"/>
      <c r="CMZ3" s="115"/>
      <c r="CNA3" s="115"/>
      <c r="CNB3" s="115"/>
      <c r="CNC3" s="115"/>
      <c r="CND3" s="115"/>
      <c r="CNE3" s="115"/>
      <c r="CNF3" s="115"/>
      <c r="CNG3" s="115"/>
      <c r="CNH3" s="115"/>
      <c r="CNI3" s="115"/>
      <c r="CNJ3" s="115"/>
      <c r="CNK3" s="115"/>
      <c r="CNL3" s="115"/>
      <c r="CNM3" s="115"/>
      <c r="CNN3" s="115"/>
      <c r="CNO3" s="115"/>
      <c r="CNP3" s="115"/>
      <c r="CNQ3" s="115"/>
      <c r="CNR3" s="115"/>
      <c r="CNS3" s="115"/>
      <c r="CNT3" s="115"/>
      <c r="CNU3" s="115"/>
      <c r="CNV3" s="115"/>
      <c r="CNW3" s="115"/>
      <c r="CNX3" s="115"/>
      <c r="CNY3" s="115"/>
      <c r="CNZ3" s="115"/>
      <c r="COA3" s="115"/>
      <c r="COB3" s="115"/>
      <c r="COC3" s="115"/>
      <c r="COD3" s="115"/>
      <c r="COE3" s="115"/>
      <c r="COF3" s="115"/>
      <c r="COG3" s="115"/>
      <c r="COH3" s="115"/>
      <c r="COI3" s="115"/>
      <c r="COJ3" s="115"/>
      <c r="COK3" s="115"/>
      <c r="COL3" s="115"/>
      <c r="COM3" s="115"/>
      <c r="CON3" s="115"/>
      <c r="COO3" s="115"/>
      <c r="COP3" s="115"/>
      <c r="COQ3" s="115"/>
      <c r="COR3" s="115"/>
      <c r="COS3" s="115"/>
      <c r="COT3" s="115"/>
      <c r="COU3" s="115"/>
      <c r="COV3" s="115"/>
      <c r="COW3" s="115"/>
      <c r="COX3" s="115"/>
      <c r="COY3" s="115"/>
      <c r="COZ3" s="115"/>
      <c r="CPA3" s="115"/>
      <c r="CPB3" s="115"/>
      <c r="CPC3" s="115"/>
      <c r="CPD3" s="115"/>
      <c r="CPE3" s="115"/>
      <c r="CPF3" s="115"/>
      <c r="CPG3" s="115"/>
      <c r="CPH3" s="115"/>
      <c r="CPI3" s="115"/>
      <c r="CPJ3" s="115"/>
      <c r="CPK3" s="115"/>
      <c r="CPL3" s="115"/>
      <c r="CPM3" s="115"/>
      <c r="CPN3" s="115"/>
      <c r="CPO3" s="115"/>
      <c r="CPP3" s="115"/>
      <c r="CPQ3" s="115"/>
      <c r="CPR3" s="115"/>
      <c r="CPS3" s="115"/>
      <c r="CPT3" s="115"/>
      <c r="CPU3" s="115"/>
      <c r="CPV3" s="115"/>
      <c r="CPW3" s="115"/>
      <c r="CPX3" s="115"/>
      <c r="CPY3" s="115"/>
      <c r="CPZ3" s="115"/>
      <c r="CQA3" s="115"/>
      <c r="CQB3" s="115"/>
      <c r="CQC3" s="115"/>
      <c r="CQD3" s="115"/>
      <c r="CQE3" s="115"/>
      <c r="CQF3" s="115"/>
      <c r="CQG3" s="115"/>
      <c r="CQH3" s="115"/>
      <c r="CQI3" s="115"/>
      <c r="CQJ3" s="115"/>
      <c r="CQK3" s="115"/>
      <c r="CQL3" s="115"/>
      <c r="CQM3" s="115"/>
      <c r="CQN3" s="115"/>
      <c r="CQO3" s="115"/>
      <c r="CQP3" s="115"/>
      <c r="CQQ3" s="115"/>
      <c r="CQR3" s="115"/>
      <c r="CQS3" s="115"/>
      <c r="CQT3" s="115"/>
      <c r="CQU3" s="115"/>
      <c r="CQV3" s="115"/>
      <c r="CQW3" s="115"/>
      <c r="CQX3" s="115"/>
      <c r="CQY3" s="115"/>
      <c r="CQZ3" s="115"/>
      <c r="CRA3" s="115"/>
      <c r="CRB3" s="115"/>
      <c r="CRC3" s="115"/>
      <c r="CRD3" s="115"/>
      <c r="CRE3" s="115"/>
      <c r="CRF3" s="115"/>
      <c r="CRG3" s="115"/>
      <c r="CRH3" s="115"/>
      <c r="CRI3" s="115"/>
      <c r="CRJ3" s="115"/>
      <c r="CRK3" s="115"/>
      <c r="CRL3" s="115"/>
      <c r="CRM3" s="115"/>
      <c r="CRN3" s="115"/>
      <c r="CRO3" s="115"/>
      <c r="CRP3" s="115"/>
      <c r="CRQ3" s="115"/>
      <c r="CRR3" s="115"/>
      <c r="CRS3" s="115"/>
      <c r="CRT3" s="115"/>
      <c r="CRU3" s="115"/>
      <c r="CRV3" s="115"/>
      <c r="CRW3" s="115"/>
      <c r="CRX3" s="115"/>
      <c r="CRY3" s="115"/>
      <c r="CRZ3" s="115"/>
      <c r="CSA3" s="115"/>
      <c r="CSB3" s="115"/>
      <c r="CSC3" s="115"/>
      <c r="CSD3" s="115"/>
      <c r="CSE3" s="115"/>
      <c r="CSF3" s="115"/>
      <c r="CSG3" s="115"/>
      <c r="CSH3" s="115"/>
      <c r="CSI3" s="115"/>
      <c r="CSJ3" s="115"/>
      <c r="CSK3" s="115"/>
      <c r="CSL3" s="115"/>
      <c r="CSM3" s="115"/>
      <c r="CSN3" s="115"/>
      <c r="CSO3" s="115"/>
      <c r="CSP3" s="115"/>
      <c r="CSQ3" s="115"/>
      <c r="CSR3" s="115"/>
      <c r="CSS3" s="115"/>
      <c r="CST3" s="115"/>
      <c r="CSU3" s="115"/>
      <c r="CSV3" s="115"/>
      <c r="CSW3" s="115"/>
      <c r="CSX3" s="115"/>
      <c r="CSY3" s="115"/>
      <c r="CSZ3" s="115"/>
      <c r="CTA3" s="115"/>
      <c r="CTB3" s="115"/>
      <c r="CTC3" s="115"/>
      <c r="CTD3" s="115"/>
      <c r="CTE3" s="115"/>
      <c r="CTF3" s="115"/>
      <c r="CTG3" s="115"/>
      <c r="CTH3" s="115"/>
      <c r="CTI3" s="115"/>
      <c r="CTJ3" s="115"/>
      <c r="CTK3" s="115"/>
      <c r="CTL3" s="115"/>
      <c r="CTM3" s="115"/>
      <c r="CTN3" s="115"/>
      <c r="CTO3" s="115"/>
      <c r="CTP3" s="115"/>
      <c r="CTQ3" s="115"/>
      <c r="CTR3" s="115"/>
      <c r="CTS3" s="115"/>
      <c r="CTT3" s="115"/>
      <c r="CTU3" s="115"/>
      <c r="CTV3" s="115"/>
      <c r="CTW3" s="115"/>
      <c r="CTX3" s="115"/>
      <c r="CTY3" s="115"/>
      <c r="CTZ3" s="115"/>
      <c r="CUA3" s="115"/>
      <c r="CUB3" s="115"/>
      <c r="CUC3" s="115"/>
      <c r="CUD3" s="115"/>
      <c r="CUE3" s="115"/>
      <c r="CUF3" s="115"/>
      <c r="CUG3" s="115"/>
      <c r="CUH3" s="115"/>
      <c r="CUI3" s="115"/>
      <c r="CUJ3" s="115"/>
      <c r="CUK3" s="115"/>
      <c r="CUL3" s="115"/>
      <c r="CUM3" s="115"/>
      <c r="CUN3" s="115"/>
      <c r="CUO3" s="115"/>
      <c r="CUP3" s="115"/>
      <c r="CUQ3" s="115"/>
      <c r="CUR3" s="115"/>
      <c r="CUS3" s="115"/>
      <c r="CUT3" s="115"/>
      <c r="CUU3" s="115"/>
      <c r="CUV3" s="115"/>
      <c r="CUW3" s="115"/>
      <c r="CUX3" s="115"/>
      <c r="CUY3" s="115"/>
      <c r="CUZ3" s="115"/>
      <c r="CVA3" s="115"/>
      <c r="CVB3" s="115"/>
      <c r="CVC3" s="115"/>
      <c r="CVD3" s="115"/>
      <c r="CVE3" s="115"/>
      <c r="CVF3" s="115"/>
      <c r="CVG3" s="115"/>
      <c r="CVH3" s="115"/>
      <c r="CVI3" s="115"/>
      <c r="CVJ3" s="115"/>
      <c r="CVK3" s="115"/>
      <c r="CVL3" s="115"/>
      <c r="CVM3" s="115"/>
      <c r="CVN3" s="115"/>
      <c r="CVO3" s="115"/>
      <c r="CVP3" s="115"/>
      <c r="CVQ3" s="115"/>
      <c r="CVR3" s="115"/>
      <c r="CVS3" s="115"/>
      <c r="CVT3" s="115"/>
      <c r="CVU3" s="115"/>
      <c r="CVV3" s="115"/>
      <c r="CVW3" s="115"/>
      <c r="CVX3" s="115"/>
      <c r="CVY3" s="115"/>
      <c r="CVZ3" s="115"/>
      <c r="CWA3" s="115"/>
      <c r="CWB3" s="115"/>
      <c r="CWC3" s="115"/>
      <c r="CWD3" s="115"/>
      <c r="CWE3" s="115"/>
      <c r="CWF3" s="115"/>
      <c r="CWG3" s="115"/>
      <c r="CWH3" s="115"/>
      <c r="CWI3" s="115"/>
      <c r="CWJ3" s="115"/>
      <c r="CWK3" s="115"/>
      <c r="CWL3" s="115"/>
      <c r="CWM3" s="115"/>
      <c r="CWN3" s="115"/>
      <c r="CWO3" s="115"/>
      <c r="CWP3" s="115"/>
      <c r="CWQ3" s="115"/>
      <c r="CWR3" s="115"/>
      <c r="CWS3" s="115"/>
      <c r="CWT3" s="115"/>
      <c r="CWU3" s="115"/>
      <c r="CWV3" s="115"/>
      <c r="CWW3" s="115"/>
      <c r="CWX3" s="115"/>
      <c r="CWY3" s="115"/>
      <c r="CWZ3" s="115"/>
      <c r="CXA3" s="115"/>
      <c r="CXB3" s="115"/>
      <c r="CXC3" s="115"/>
      <c r="CXD3" s="115"/>
      <c r="CXE3" s="115"/>
      <c r="CXF3" s="115"/>
      <c r="CXG3" s="115"/>
      <c r="CXH3" s="115"/>
      <c r="CXI3" s="115"/>
      <c r="CXJ3" s="115"/>
      <c r="CXK3" s="115"/>
      <c r="CXL3" s="115"/>
      <c r="CXM3" s="115"/>
      <c r="CXN3" s="115"/>
      <c r="CXO3" s="115"/>
      <c r="CXP3" s="115"/>
      <c r="CXQ3" s="115"/>
      <c r="CXR3" s="115"/>
      <c r="CXS3" s="115"/>
      <c r="CXT3" s="115"/>
      <c r="CXU3" s="115"/>
      <c r="CXV3" s="115"/>
      <c r="CXW3" s="115"/>
      <c r="CXX3" s="115"/>
      <c r="CXY3" s="115"/>
      <c r="CXZ3" s="115"/>
      <c r="CYA3" s="115"/>
      <c r="CYB3" s="115"/>
      <c r="CYC3" s="115"/>
      <c r="CYD3" s="115"/>
      <c r="CYE3" s="115"/>
      <c r="CYF3" s="115"/>
      <c r="CYG3" s="115"/>
      <c r="CYH3" s="115"/>
      <c r="CYI3" s="115"/>
      <c r="CYJ3" s="115"/>
      <c r="CYK3" s="115"/>
      <c r="CYL3" s="115"/>
      <c r="CYM3" s="115"/>
      <c r="CYN3" s="115"/>
      <c r="CYO3" s="115"/>
      <c r="CYP3" s="115"/>
      <c r="CYQ3" s="115"/>
      <c r="CYR3" s="115"/>
      <c r="CYS3" s="115"/>
      <c r="CYT3" s="115"/>
      <c r="CYU3" s="115"/>
      <c r="CYV3" s="115"/>
      <c r="CYW3" s="115"/>
      <c r="CYX3" s="115"/>
      <c r="CYY3" s="115"/>
      <c r="CYZ3" s="115"/>
      <c r="CZA3" s="115"/>
      <c r="CZB3" s="115"/>
      <c r="CZC3" s="115"/>
      <c r="CZD3" s="115"/>
      <c r="CZE3" s="115"/>
      <c r="CZF3" s="115"/>
      <c r="CZG3" s="115"/>
      <c r="CZH3" s="115"/>
      <c r="CZI3" s="115"/>
      <c r="CZJ3" s="115"/>
      <c r="CZK3" s="115"/>
      <c r="CZL3" s="115"/>
      <c r="CZM3" s="115"/>
      <c r="CZN3" s="115"/>
      <c r="CZO3" s="115"/>
      <c r="CZP3" s="115"/>
      <c r="CZQ3" s="115"/>
      <c r="CZR3" s="115"/>
      <c r="CZS3" s="115"/>
      <c r="CZT3" s="115"/>
      <c r="CZU3" s="115"/>
      <c r="CZV3" s="115"/>
      <c r="CZW3" s="115"/>
      <c r="CZX3" s="115"/>
      <c r="CZY3" s="115"/>
      <c r="CZZ3" s="115"/>
      <c r="DAA3" s="115"/>
      <c r="DAB3" s="115"/>
      <c r="DAC3" s="115"/>
      <c r="DAD3" s="115"/>
      <c r="DAE3" s="115"/>
      <c r="DAF3" s="115"/>
      <c r="DAG3" s="115"/>
      <c r="DAH3" s="115"/>
      <c r="DAI3" s="115"/>
      <c r="DAJ3" s="115"/>
      <c r="DAK3" s="115"/>
      <c r="DAL3" s="115"/>
      <c r="DAM3" s="115"/>
      <c r="DAN3" s="115"/>
      <c r="DAO3" s="115"/>
      <c r="DAP3" s="115"/>
      <c r="DAQ3" s="115"/>
      <c r="DAR3" s="115"/>
      <c r="DAS3" s="115"/>
      <c r="DAT3" s="115"/>
      <c r="DAU3" s="115"/>
      <c r="DAV3" s="115"/>
      <c r="DAW3" s="115"/>
      <c r="DAX3" s="115"/>
      <c r="DAY3" s="115"/>
      <c r="DAZ3" s="115"/>
      <c r="DBA3" s="115"/>
      <c r="DBB3" s="115"/>
      <c r="DBC3" s="115"/>
      <c r="DBD3" s="115"/>
      <c r="DBE3" s="115"/>
      <c r="DBF3" s="115"/>
      <c r="DBG3" s="115"/>
      <c r="DBH3" s="115"/>
      <c r="DBI3" s="115"/>
      <c r="DBJ3" s="115"/>
      <c r="DBK3" s="115"/>
      <c r="DBL3" s="115"/>
      <c r="DBM3" s="115"/>
      <c r="DBN3" s="115"/>
      <c r="DBO3" s="115"/>
      <c r="DBP3" s="115"/>
      <c r="DBQ3" s="115"/>
      <c r="DBR3" s="115"/>
      <c r="DBS3" s="115"/>
      <c r="DBT3" s="115"/>
      <c r="DBU3" s="115"/>
      <c r="DBV3" s="115"/>
      <c r="DBW3" s="115"/>
      <c r="DBX3" s="115"/>
      <c r="DBY3" s="115"/>
      <c r="DBZ3" s="115"/>
      <c r="DCA3" s="115"/>
      <c r="DCB3" s="115"/>
      <c r="DCC3" s="115"/>
      <c r="DCD3" s="115"/>
      <c r="DCE3" s="115"/>
      <c r="DCF3" s="115"/>
      <c r="DCG3" s="115"/>
      <c r="DCH3" s="115"/>
      <c r="DCI3" s="115"/>
      <c r="DCJ3" s="115"/>
      <c r="DCK3" s="115"/>
      <c r="DCL3" s="115"/>
      <c r="DCM3" s="115"/>
      <c r="DCN3" s="115"/>
      <c r="DCO3" s="115"/>
      <c r="DCP3" s="115"/>
      <c r="DCQ3" s="115"/>
      <c r="DCR3" s="115"/>
      <c r="DCS3" s="115"/>
      <c r="DCT3" s="115"/>
      <c r="DCU3" s="115"/>
      <c r="DCV3" s="115"/>
      <c r="DCW3" s="115"/>
      <c r="DCX3" s="115"/>
      <c r="DCY3" s="115"/>
      <c r="DCZ3" s="115"/>
      <c r="DDA3" s="115"/>
      <c r="DDB3" s="115"/>
      <c r="DDC3" s="115"/>
      <c r="DDD3" s="115"/>
      <c r="DDE3" s="115"/>
      <c r="DDF3" s="115"/>
      <c r="DDG3" s="115"/>
      <c r="DDH3" s="115"/>
      <c r="DDI3" s="115"/>
      <c r="DDJ3" s="115"/>
      <c r="DDK3" s="115"/>
      <c r="DDL3" s="115"/>
      <c r="DDM3" s="115"/>
      <c r="DDN3" s="115"/>
      <c r="DDO3" s="115"/>
      <c r="DDP3" s="115"/>
      <c r="DDQ3" s="115"/>
      <c r="DDR3" s="115"/>
      <c r="DDS3" s="115"/>
      <c r="DDT3" s="115"/>
      <c r="DDU3" s="115"/>
      <c r="DDV3" s="115"/>
      <c r="DDW3" s="115"/>
      <c r="DDX3" s="115"/>
      <c r="DDY3" s="115"/>
      <c r="DDZ3" s="115"/>
      <c r="DEA3" s="115"/>
      <c r="DEB3" s="115"/>
      <c r="DEC3" s="115"/>
      <c r="DED3" s="115"/>
      <c r="DEE3" s="115"/>
      <c r="DEF3" s="115"/>
      <c r="DEG3" s="115"/>
      <c r="DEH3" s="115"/>
      <c r="DEI3" s="115"/>
      <c r="DEJ3" s="115"/>
      <c r="DEK3" s="115"/>
      <c r="DEL3" s="115"/>
      <c r="DEM3" s="115"/>
      <c r="DEN3" s="115"/>
      <c r="DEO3" s="115"/>
      <c r="DEP3" s="115"/>
      <c r="DEQ3" s="115"/>
      <c r="DER3" s="115"/>
      <c r="DES3" s="115"/>
      <c r="DET3" s="115"/>
      <c r="DEU3" s="115"/>
      <c r="DEV3" s="115"/>
      <c r="DEW3" s="115"/>
      <c r="DEX3" s="115"/>
      <c r="DEY3" s="115"/>
      <c r="DEZ3" s="115"/>
      <c r="DFA3" s="115"/>
      <c r="DFB3" s="115"/>
      <c r="DFC3" s="115"/>
      <c r="DFD3" s="115"/>
      <c r="DFE3" s="115"/>
      <c r="DFF3" s="115"/>
      <c r="DFG3" s="115"/>
      <c r="DFH3" s="115"/>
      <c r="DFI3" s="115"/>
      <c r="DFJ3" s="115"/>
      <c r="DFK3" s="115"/>
      <c r="DFL3" s="115"/>
      <c r="DFM3" s="115"/>
      <c r="DFN3" s="115"/>
      <c r="DFO3" s="115"/>
      <c r="DFP3" s="115"/>
      <c r="DFQ3" s="115"/>
      <c r="DFR3" s="115"/>
      <c r="DFS3" s="115"/>
      <c r="DFT3" s="115"/>
      <c r="DFU3" s="115"/>
      <c r="DFV3" s="115"/>
      <c r="DFW3" s="115"/>
      <c r="DFX3" s="115"/>
      <c r="DFY3" s="115"/>
      <c r="DFZ3" s="115"/>
      <c r="DGA3" s="115"/>
      <c r="DGB3" s="115"/>
      <c r="DGC3" s="115"/>
      <c r="DGD3" s="115"/>
      <c r="DGE3" s="115"/>
      <c r="DGF3" s="115"/>
      <c r="DGG3" s="115"/>
      <c r="DGH3" s="115"/>
      <c r="DGI3" s="115"/>
      <c r="DGJ3" s="115"/>
      <c r="DGK3" s="115"/>
      <c r="DGL3" s="115"/>
      <c r="DGM3" s="115"/>
      <c r="DGN3" s="115"/>
      <c r="DGO3" s="115"/>
      <c r="DGP3" s="115"/>
      <c r="DGQ3" s="115"/>
      <c r="DGR3" s="115"/>
      <c r="DGS3" s="115"/>
      <c r="DGT3" s="115"/>
      <c r="DGU3" s="115"/>
      <c r="DGV3" s="115"/>
      <c r="DGW3" s="115"/>
      <c r="DGX3" s="115"/>
      <c r="DGY3" s="115"/>
      <c r="DGZ3" s="115"/>
      <c r="DHA3" s="115"/>
      <c r="DHB3" s="115"/>
      <c r="DHC3" s="115"/>
      <c r="DHD3" s="115"/>
      <c r="DHE3" s="115"/>
      <c r="DHF3" s="115"/>
      <c r="DHG3" s="115"/>
      <c r="DHH3" s="115"/>
      <c r="DHI3" s="115"/>
      <c r="DHJ3" s="115"/>
      <c r="DHK3" s="115"/>
      <c r="DHL3" s="115"/>
      <c r="DHM3" s="115"/>
      <c r="DHN3" s="115"/>
      <c r="DHO3" s="115"/>
      <c r="DHP3" s="115"/>
      <c r="DHQ3" s="115"/>
      <c r="DHR3" s="115"/>
      <c r="DHS3" s="115"/>
      <c r="DHT3" s="115"/>
      <c r="DHU3" s="115"/>
      <c r="DHV3" s="115"/>
      <c r="DHW3" s="115"/>
      <c r="DHX3" s="115"/>
      <c r="DHY3" s="115"/>
      <c r="DHZ3" s="115"/>
      <c r="DIA3" s="115"/>
      <c r="DIB3" s="115"/>
      <c r="DIC3" s="115"/>
      <c r="DID3" s="115"/>
      <c r="DIE3" s="115"/>
      <c r="DIF3" s="115"/>
      <c r="DIG3" s="115"/>
      <c r="DIH3" s="115"/>
      <c r="DII3" s="115"/>
      <c r="DIJ3" s="115"/>
      <c r="DIK3" s="115"/>
      <c r="DIL3" s="115"/>
      <c r="DIM3" s="115"/>
      <c r="DIN3" s="115"/>
      <c r="DIO3" s="115"/>
      <c r="DIP3" s="115"/>
      <c r="DIQ3" s="115"/>
      <c r="DIR3" s="115"/>
      <c r="DIS3" s="115"/>
      <c r="DIT3" s="115"/>
      <c r="DIU3" s="115"/>
      <c r="DIV3" s="115"/>
      <c r="DIW3" s="115"/>
      <c r="DIX3" s="115"/>
      <c r="DIY3" s="115"/>
      <c r="DIZ3" s="115"/>
      <c r="DJA3" s="115"/>
      <c r="DJB3" s="115"/>
      <c r="DJC3" s="115"/>
      <c r="DJD3" s="115"/>
      <c r="DJE3" s="115"/>
      <c r="DJF3" s="115"/>
      <c r="DJG3" s="115"/>
      <c r="DJH3" s="115"/>
      <c r="DJI3" s="115"/>
      <c r="DJJ3" s="115"/>
      <c r="DJK3" s="115"/>
      <c r="DJL3" s="115"/>
      <c r="DJM3" s="115"/>
      <c r="DJN3" s="115"/>
      <c r="DJO3" s="115"/>
      <c r="DJP3" s="115"/>
      <c r="DJQ3" s="115"/>
      <c r="DJR3" s="115"/>
      <c r="DJS3" s="115"/>
      <c r="DJT3" s="115"/>
      <c r="DJU3" s="115"/>
      <c r="DJV3" s="115"/>
      <c r="DJW3" s="115"/>
      <c r="DJX3" s="115"/>
      <c r="DJY3" s="115"/>
      <c r="DJZ3" s="115"/>
      <c r="DKA3" s="115"/>
      <c r="DKB3" s="115"/>
      <c r="DKC3" s="115"/>
      <c r="DKD3" s="115"/>
      <c r="DKE3" s="115"/>
      <c r="DKF3" s="115"/>
      <c r="DKG3" s="115"/>
      <c r="DKH3" s="115"/>
      <c r="DKI3" s="115"/>
      <c r="DKJ3" s="115"/>
      <c r="DKK3" s="115"/>
      <c r="DKL3" s="115"/>
      <c r="DKM3" s="115"/>
      <c r="DKN3" s="115"/>
      <c r="DKO3" s="115"/>
      <c r="DKP3" s="115"/>
      <c r="DKQ3" s="115"/>
      <c r="DKR3" s="115"/>
      <c r="DKS3" s="115"/>
      <c r="DKT3" s="115"/>
      <c r="DKU3" s="115"/>
      <c r="DKV3" s="115"/>
      <c r="DKW3" s="115"/>
      <c r="DKX3" s="115"/>
      <c r="DKY3" s="115"/>
      <c r="DKZ3" s="115"/>
      <c r="DLA3" s="115"/>
      <c r="DLB3" s="115"/>
      <c r="DLC3" s="115"/>
      <c r="DLD3" s="115"/>
      <c r="DLE3" s="115"/>
      <c r="DLF3" s="115"/>
      <c r="DLG3" s="115"/>
      <c r="DLH3" s="115"/>
      <c r="DLI3" s="115"/>
      <c r="DLJ3" s="115"/>
      <c r="DLK3" s="115"/>
      <c r="DLL3" s="115"/>
      <c r="DLM3" s="115"/>
      <c r="DLN3" s="115"/>
      <c r="DLO3" s="115"/>
      <c r="DLP3" s="115"/>
      <c r="DLQ3" s="115"/>
      <c r="DLR3" s="115"/>
      <c r="DLS3" s="115"/>
      <c r="DLT3" s="115"/>
      <c r="DLU3" s="115"/>
      <c r="DLV3" s="115"/>
      <c r="DLW3" s="115"/>
      <c r="DLX3" s="115"/>
      <c r="DLY3" s="115"/>
      <c r="DLZ3" s="115"/>
      <c r="DMA3" s="115"/>
      <c r="DMB3" s="115"/>
      <c r="DMC3" s="115"/>
      <c r="DMD3" s="115"/>
      <c r="DME3" s="115"/>
      <c r="DMF3" s="115"/>
      <c r="DMG3" s="115"/>
      <c r="DMH3" s="115"/>
      <c r="DMI3" s="115"/>
      <c r="DMJ3" s="115"/>
      <c r="DMK3" s="115"/>
      <c r="DML3" s="115"/>
      <c r="DMM3" s="115"/>
      <c r="DMN3" s="115"/>
      <c r="DMO3" s="115"/>
      <c r="DMP3" s="115"/>
      <c r="DMQ3" s="115"/>
      <c r="DMR3" s="115"/>
      <c r="DMS3" s="115"/>
      <c r="DMT3" s="115"/>
      <c r="DMU3" s="115"/>
      <c r="DMV3" s="115"/>
      <c r="DMW3" s="115"/>
      <c r="DMX3" s="115"/>
      <c r="DMY3" s="115"/>
      <c r="DMZ3" s="115"/>
      <c r="DNA3" s="115"/>
      <c r="DNB3" s="115"/>
      <c r="DNC3" s="115"/>
      <c r="DND3" s="115"/>
      <c r="DNE3" s="115"/>
      <c r="DNF3" s="115"/>
      <c r="DNG3" s="115"/>
      <c r="DNH3" s="115"/>
      <c r="DNI3" s="115"/>
      <c r="DNJ3" s="115"/>
      <c r="DNK3" s="115"/>
      <c r="DNL3" s="115"/>
      <c r="DNM3" s="115"/>
      <c r="DNN3" s="115"/>
      <c r="DNO3" s="115"/>
      <c r="DNP3" s="115"/>
      <c r="DNQ3" s="115"/>
      <c r="DNR3" s="115"/>
      <c r="DNS3" s="115"/>
      <c r="DNT3" s="115"/>
      <c r="DNU3" s="115"/>
      <c r="DNV3" s="115"/>
      <c r="DNW3" s="115"/>
      <c r="DNX3" s="115"/>
      <c r="DNY3" s="115"/>
      <c r="DNZ3" s="115"/>
      <c r="DOA3" s="115"/>
      <c r="DOB3" s="115"/>
      <c r="DOC3" s="115"/>
      <c r="DOD3" s="115"/>
      <c r="DOE3" s="115"/>
      <c r="DOF3" s="115"/>
      <c r="DOG3" s="115"/>
      <c r="DOH3" s="115"/>
      <c r="DOI3" s="115"/>
      <c r="DOJ3" s="115"/>
      <c r="DOK3" s="115"/>
      <c r="DOL3" s="115"/>
      <c r="DOM3" s="115"/>
      <c r="DON3" s="115"/>
      <c r="DOO3" s="115"/>
      <c r="DOP3" s="115"/>
      <c r="DOQ3" s="115"/>
      <c r="DOR3" s="115"/>
      <c r="DOS3" s="115"/>
      <c r="DOT3" s="115"/>
      <c r="DOU3" s="115"/>
      <c r="DOV3" s="115"/>
      <c r="DOW3" s="115"/>
      <c r="DOX3" s="115"/>
      <c r="DOY3" s="115"/>
      <c r="DOZ3" s="115"/>
      <c r="DPA3" s="115"/>
      <c r="DPB3" s="115"/>
      <c r="DPC3" s="115"/>
      <c r="DPD3" s="115"/>
      <c r="DPE3" s="115"/>
      <c r="DPF3" s="115"/>
      <c r="DPG3" s="115"/>
      <c r="DPH3" s="115"/>
      <c r="DPI3" s="115"/>
      <c r="DPJ3" s="115"/>
      <c r="DPK3" s="115"/>
      <c r="DPL3" s="115"/>
      <c r="DPM3" s="115"/>
      <c r="DPN3" s="115"/>
      <c r="DPO3" s="115"/>
      <c r="DPP3" s="115"/>
      <c r="DPQ3" s="115"/>
      <c r="DPR3" s="115"/>
      <c r="DPS3" s="115"/>
      <c r="DPT3" s="115"/>
      <c r="DPU3" s="115"/>
      <c r="DPV3" s="115"/>
      <c r="DPW3" s="115"/>
      <c r="DPX3" s="115"/>
      <c r="DPY3" s="115"/>
      <c r="DPZ3" s="115"/>
      <c r="DQA3" s="115"/>
      <c r="DQB3" s="115"/>
      <c r="DQC3" s="115"/>
      <c r="DQD3" s="115"/>
      <c r="DQE3" s="115"/>
      <c r="DQF3" s="115"/>
      <c r="DQG3" s="115"/>
      <c r="DQH3" s="115"/>
      <c r="DQI3" s="115"/>
      <c r="DQJ3" s="115"/>
      <c r="DQK3" s="115"/>
      <c r="DQL3" s="115"/>
      <c r="DQM3" s="115"/>
      <c r="DQN3" s="115"/>
      <c r="DQO3" s="115"/>
      <c r="DQP3" s="115"/>
      <c r="DQQ3" s="115"/>
      <c r="DQR3" s="115"/>
      <c r="DQS3" s="115"/>
      <c r="DQT3" s="115"/>
      <c r="DQU3" s="115"/>
      <c r="DQV3" s="115"/>
      <c r="DQW3" s="115"/>
      <c r="DQX3" s="115"/>
      <c r="DQY3" s="115"/>
      <c r="DQZ3" s="115"/>
      <c r="DRA3" s="115"/>
      <c r="DRB3" s="115"/>
      <c r="DRC3" s="115"/>
      <c r="DRD3" s="115"/>
      <c r="DRE3" s="115"/>
      <c r="DRF3" s="115"/>
      <c r="DRG3" s="115"/>
      <c r="DRH3" s="115"/>
      <c r="DRI3" s="115"/>
      <c r="DRJ3" s="115"/>
      <c r="DRK3" s="115"/>
      <c r="DRL3" s="115"/>
      <c r="DRM3" s="115"/>
      <c r="DRN3" s="115"/>
      <c r="DRO3" s="115"/>
      <c r="DRP3" s="115"/>
      <c r="DRQ3" s="115"/>
      <c r="DRR3" s="115"/>
      <c r="DRS3" s="115"/>
      <c r="DRT3" s="115"/>
      <c r="DRU3" s="115"/>
      <c r="DRV3" s="115"/>
      <c r="DRW3" s="115"/>
      <c r="DRX3" s="115"/>
      <c r="DRY3" s="115"/>
      <c r="DRZ3" s="115"/>
      <c r="DSA3" s="115"/>
      <c r="DSB3" s="115"/>
      <c r="DSC3" s="115"/>
      <c r="DSD3" s="115"/>
      <c r="DSE3" s="115"/>
      <c r="DSF3" s="115"/>
      <c r="DSG3" s="115"/>
      <c r="DSH3" s="115"/>
      <c r="DSI3" s="115"/>
      <c r="DSJ3" s="115"/>
      <c r="DSK3" s="115"/>
      <c r="DSL3" s="115"/>
      <c r="DSM3" s="115"/>
      <c r="DSN3" s="115"/>
      <c r="DSO3" s="115"/>
      <c r="DSP3" s="115"/>
      <c r="DSQ3" s="115"/>
      <c r="DSR3" s="115"/>
      <c r="DSS3" s="115"/>
      <c r="DST3" s="115"/>
      <c r="DSU3" s="115"/>
      <c r="DSV3" s="115"/>
      <c r="DSW3" s="115"/>
      <c r="DSX3" s="115"/>
      <c r="DSY3" s="115"/>
      <c r="DSZ3" s="115"/>
      <c r="DTA3" s="115"/>
      <c r="DTB3" s="115"/>
      <c r="DTC3" s="115"/>
      <c r="DTD3" s="115"/>
      <c r="DTE3" s="115"/>
      <c r="DTF3" s="115"/>
      <c r="DTG3" s="115"/>
      <c r="DTH3" s="115"/>
      <c r="DTI3" s="115"/>
      <c r="DTJ3" s="115"/>
      <c r="DTK3" s="115"/>
      <c r="DTL3" s="115"/>
      <c r="DTM3" s="115"/>
      <c r="DTN3" s="115"/>
      <c r="DTO3" s="115"/>
      <c r="DTP3" s="115"/>
      <c r="DTQ3" s="115"/>
      <c r="DTR3" s="115"/>
      <c r="DTS3" s="115"/>
      <c r="DTT3" s="115"/>
      <c r="DTU3" s="115"/>
      <c r="DTV3" s="115"/>
      <c r="DTW3" s="115"/>
      <c r="DTX3" s="115"/>
      <c r="DTY3" s="115"/>
      <c r="DTZ3" s="115"/>
      <c r="DUA3" s="115"/>
      <c r="DUB3" s="115"/>
      <c r="DUC3" s="115"/>
      <c r="DUD3" s="115"/>
      <c r="DUE3" s="115"/>
      <c r="DUF3" s="115"/>
      <c r="DUG3" s="115"/>
      <c r="DUH3" s="115"/>
      <c r="DUI3" s="115"/>
      <c r="DUJ3" s="115"/>
      <c r="DUK3" s="115"/>
      <c r="DUL3" s="115"/>
      <c r="DUM3" s="115"/>
      <c r="DUN3" s="115"/>
      <c r="DUO3" s="115"/>
      <c r="DUP3" s="115"/>
      <c r="DUQ3" s="115"/>
      <c r="DUR3" s="115"/>
      <c r="DUS3" s="115"/>
      <c r="DUT3" s="115"/>
      <c r="DUU3" s="115"/>
      <c r="DUV3" s="115"/>
      <c r="DUW3" s="115"/>
      <c r="DUX3" s="115"/>
      <c r="DUY3" s="115"/>
      <c r="DUZ3" s="115"/>
      <c r="DVA3" s="115"/>
      <c r="DVB3" s="115"/>
      <c r="DVC3" s="115"/>
      <c r="DVD3" s="115"/>
      <c r="DVE3" s="115"/>
      <c r="DVF3" s="115"/>
      <c r="DVG3" s="115"/>
      <c r="DVH3" s="115"/>
      <c r="DVI3" s="115"/>
      <c r="DVJ3" s="115"/>
      <c r="DVK3" s="115"/>
      <c r="DVL3" s="115"/>
      <c r="DVM3" s="115"/>
      <c r="DVN3" s="115"/>
      <c r="DVO3" s="115"/>
      <c r="DVP3" s="115"/>
      <c r="DVQ3" s="115"/>
      <c r="DVR3" s="115"/>
      <c r="DVS3" s="115"/>
      <c r="DVT3" s="115"/>
      <c r="DVU3" s="115"/>
      <c r="DVV3" s="115"/>
      <c r="DVW3" s="115"/>
      <c r="DVX3" s="115"/>
      <c r="DVY3" s="115"/>
      <c r="DVZ3" s="115"/>
      <c r="DWA3" s="115"/>
      <c r="DWB3" s="115"/>
      <c r="DWC3" s="115"/>
      <c r="DWD3" s="115"/>
      <c r="DWE3" s="115"/>
      <c r="DWF3" s="115"/>
      <c r="DWG3" s="115"/>
      <c r="DWH3" s="115"/>
      <c r="DWI3" s="115"/>
      <c r="DWJ3" s="115"/>
      <c r="DWK3" s="115"/>
      <c r="DWL3" s="115"/>
      <c r="DWM3" s="115"/>
      <c r="DWN3" s="115"/>
      <c r="DWO3" s="115"/>
      <c r="DWP3" s="115"/>
      <c r="DWQ3" s="115"/>
      <c r="DWR3" s="115"/>
      <c r="DWS3" s="115"/>
      <c r="DWT3" s="115"/>
      <c r="DWU3" s="115"/>
      <c r="DWV3" s="115"/>
      <c r="DWW3" s="115"/>
      <c r="DWX3" s="115"/>
      <c r="DWY3" s="115"/>
      <c r="DWZ3" s="115"/>
      <c r="DXA3" s="115"/>
      <c r="DXB3" s="115"/>
      <c r="DXC3" s="115"/>
      <c r="DXD3" s="115"/>
      <c r="DXE3" s="115"/>
      <c r="DXF3" s="115"/>
      <c r="DXG3" s="115"/>
      <c r="DXH3" s="115"/>
      <c r="DXI3" s="115"/>
      <c r="DXJ3" s="115"/>
      <c r="DXK3" s="115"/>
      <c r="DXL3" s="115"/>
      <c r="DXM3" s="115"/>
      <c r="DXN3" s="115"/>
      <c r="DXO3" s="115"/>
      <c r="DXP3" s="115"/>
      <c r="DXQ3" s="115"/>
      <c r="DXR3" s="115"/>
      <c r="DXS3" s="115"/>
      <c r="DXT3" s="115"/>
      <c r="DXU3" s="115"/>
      <c r="DXV3" s="115"/>
      <c r="DXW3" s="115"/>
      <c r="DXX3" s="115"/>
      <c r="DXY3" s="115"/>
      <c r="DXZ3" s="115"/>
      <c r="DYA3" s="115"/>
      <c r="DYB3" s="115"/>
      <c r="DYC3" s="115"/>
      <c r="DYD3" s="115"/>
      <c r="DYE3" s="115"/>
      <c r="DYF3" s="115"/>
      <c r="DYG3" s="115"/>
      <c r="DYH3" s="115"/>
      <c r="DYI3" s="115"/>
      <c r="DYJ3" s="115"/>
      <c r="DYK3" s="115"/>
      <c r="DYL3" s="115"/>
      <c r="DYM3" s="115"/>
      <c r="DYN3" s="115"/>
      <c r="DYO3" s="115"/>
      <c r="DYP3" s="115"/>
      <c r="DYQ3" s="115"/>
      <c r="DYR3" s="115"/>
      <c r="DYS3" s="115"/>
      <c r="DYT3" s="115"/>
      <c r="DYU3" s="115"/>
      <c r="DYV3" s="115"/>
      <c r="DYW3" s="115"/>
      <c r="DYX3" s="115"/>
      <c r="DYY3" s="115"/>
      <c r="DYZ3" s="115"/>
      <c r="DZA3" s="115"/>
      <c r="DZB3" s="115"/>
      <c r="DZC3" s="115"/>
      <c r="DZD3" s="115"/>
      <c r="DZE3" s="115"/>
      <c r="DZF3" s="115"/>
      <c r="DZG3" s="115"/>
      <c r="DZH3" s="115"/>
      <c r="DZI3" s="115"/>
      <c r="DZJ3" s="115"/>
      <c r="DZK3" s="115"/>
      <c r="DZL3" s="115"/>
      <c r="DZM3" s="115"/>
      <c r="DZN3" s="115"/>
      <c r="DZO3" s="115"/>
      <c r="DZP3" s="115"/>
      <c r="DZQ3" s="115"/>
      <c r="DZR3" s="115"/>
      <c r="DZS3" s="115"/>
      <c r="DZT3" s="115"/>
      <c r="DZU3" s="115"/>
      <c r="DZV3" s="115"/>
      <c r="DZW3" s="115"/>
      <c r="DZX3" s="115"/>
      <c r="DZY3" s="115"/>
      <c r="DZZ3" s="115"/>
      <c r="EAA3" s="115"/>
      <c r="EAB3" s="115"/>
      <c r="EAC3" s="115"/>
      <c r="EAD3" s="115"/>
      <c r="EAE3" s="115"/>
      <c r="EAF3" s="115"/>
      <c r="EAG3" s="115"/>
      <c r="EAH3" s="115"/>
      <c r="EAI3" s="115"/>
      <c r="EAJ3" s="115"/>
      <c r="EAK3" s="115"/>
      <c r="EAL3" s="115"/>
      <c r="EAM3" s="115"/>
      <c r="EAN3" s="115"/>
      <c r="EAO3" s="115"/>
      <c r="EAP3" s="115"/>
      <c r="EAQ3" s="115"/>
      <c r="EAR3" s="115"/>
      <c r="EAS3" s="115"/>
      <c r="EAT3" s="115"/>
      <c r="EAU3" s="115"/>
      <c r="EAV3" s="115"/>
      <c r="EAW3" s="115"/>
      <c r="EAX3" s="115"/>
      <c r="EAY3" s="115"/>
      <c r="EAZ3" s="115"/>
      <c r="EBA3" s="115"/>
      <c r="EBB3" s="115"/>
      <c r="EBC3" s="115"/>
      <c r="EBD3" s="115"/>
      <c r="EBE3" s="115"/>
      <c r="EBF3" s="115"/>
      <c r="EBG3" s="115"/>
      <c r="EBH3" s="115"/>
      <c r="EBI3" s="115"/>
      <c r="EBJ3" s="115"/>
      <c r="EBK3" s="115"/>
      <c r="EBL3" s="115"/>
      <c r="EBM3" s="115"/>
      <c r="EBN3" s="115"/>
      <c r="EBO3" s="115"/>
      <c r="EBP3" s="115"/>
      <c r="EBQ3" s="115"/>
      <c r="EBR3" s="115"/>
      <c r="EBS3" s="115"/>
      <c r="EBT3" s="115"/>
      <c r="EBU3" s="115"/>
      <c r="EBV3" s="115"/>
      <c r="EBW3" s="115"/>
      <c r="EBX3" s="115"/>
      <c r="EBY3" s="115"/>
      <c r="EBZ3" s="115"/>
      <c r="ECA3" s="115"/>
      <c r="ECB3" s="115"/>
      <c r="ECC3" s="115"/>
      <c r="ECD3" s="115"/>
      <c r="ECE3" s="115"/>
      <c r="ECF3" s="115"/>
      <c r="ECG3" s="115"/>
      <c r="ECH3" s="115"/>
      <c r="ECI3" s="115"/>
      <c r="ECJ3" s="115"/>
      <c r="ECK3" s="115"/>
      <c r="ECL3" s="115"/>
      <c r="ECM3" s="115"/>
      <c r="ECN3" s="115"/>
      <c r="ECO3" s="115"/>
      <c r="ECP3" s="115"/>
      <c r="ECQ3" s="115"/>
      <c r="ECR3" s="115"/>
      <c r="ECS3" s="115"/>
      <c r="ECT3" s="115"/>
      <c r="ECU3" s="115"/>
      <c r="ECV3" s="115"/>
      <c r="ECW3" s="115"/>
      <c r="ECX3" s="115"/>
      <c r="ECY3" s="115"/>
      <c r="ECZ3" s="115"/>
      <c r="EDA3" s="115"/>
      <c r="EDB3" s="115"/>
      <c r="EDC3" s="115"/>
      <c r="EDD3" s="115"/>
      <c r="EDE3" s="115"/>
      <c r="EDF3" s="115"/>
      <c r="EDG3" s="115"/>
      <c r="EDH3" s="115"/>
      <c r="EDI3" s="115"/>
      <c r="EDJ3" s="115"/>
      <c r="EDK3" s="115"/>
      <c r="EDL3" s="115"/>
      <c r="EDM3" s="115"/>
      <c r="EDN3" s="115"/>
      <c r="EDO3" s="115"/>
      <c r="EDP3" s="115"/>
      <c r="EDQ3" s="115"/>
      <c r="EDR3" s="115"/>
      <c r="EDS3" s="115"/>
      <c r="EDT3" s="115"/>
      <c r="EDU3" s="115"/>
      <c r="EDV3" s="115"/>
      <c r="EDW3" s="115"/>
      <c r="EDX3" s="115"/>
      <c r="EDY3" s="115"/>
      <c r="EDZ3" s="115"/>
      <c r="EEA3" s="115"/>
      <c r="EEB3" s="115"/>
      <c r="EEC3" s="115"/>
      <c r="EED3" s="115"/>
      <c r="EEE3" s="115"/>
      <c r="EEF3" s="115"/>
      <c r="EEG3" s="115"/>
      <c r="EEH3" s="115"/>
      <c r="EEI3" s="115"/>
      <c r="EEJ3" s="115"/>
      <c r="EEK3" s="115"/>
      <c r="EEL3" s="115"/>
      <c r="EEM3" s="115"/>
      <c r="EEN3" s="115"/>
      <c r="EEO3" s="115"/>
      <c r="EEP3" s="115"/>
      <c r="EEQ3" s="115"/>
      <c r="EER3" s="115"/>
      <c r="EES3" s="115"/>
      <c r="EET3" s="115"/>
      <c r="EEU3" s="115"/>
      <c r="EEV3" s="115"/>
      <c r="EEW3" s="115"/>
      <c r="EEX3" s="115"/>
      <c r="EEY3" s="115"/>
      <c r="EEZ3" s="115"/>
      <c r="EFA3" s="115"/>
      <c r="EFB3" s="115"/>
      <c r="EFC3" s="115"/>
      <c r="EFD3" s="115"/>
      <c r="EFE3" s="115"/>
      <c r="EFF3" s="115"/>
      <c r="EFG3" s="115"/>
      <c r="EFH3" s="115"/>
      <c r="EFI3" s="115"/>
      <c r="EFJ3" s="115"/>
      <c r="EFK3" s="115"/>
      <c r="EFL3" s="115"/>
      <c r="EFM3" s="115"/>
      <c r="EFN3" s="115"/>
      <c r="EFO3" s="115"/>
      <c r="EFP3" s="115"/>
      <c r="EFQ3" s="115"/>
      <c r="EFR3" s="115"/>
      <c r="EFS3" s="115"/>
      <c r="EFT3" s="115"/>
      <c r="EFU3" s="115"/>
      <c r="EFV3" s="115"/>
      <c r="EFW3" s="115"/>
      <c r="EFX3" s="115"/>
      <c r="EFY3" s="115"/>
      <c r="EFZ3" s="115"/>
      <c r="EGA3" s="115"/>
      <c r="EGB3" s="115"/>
      <c r="EGC3" s="115"/>
      <c r="EGD3" s="115"/>
      <c r="EGE3" s="115"/>
      <c r="EGF3" s="115"/>
      <c r="EGG3" s="115"/>
      <c r="EGH3" s="115"/>
      <c r="EGI3" s="115"/>
      <c r="EGJ3" s="115"/>
      <c r="EGK3" s="115"/>
      <c r="EGL3" s="115"/>
      <c r="EGM3" s="115"/>
      <c r="EGN3" s="115"/>
      <c r="EGO3" s="115"/>
      <c r="EGP3" s="115"/>
      <c r="EGQ3" s="115"/>
      <c r="EGR3" s="115"/>
      <c r="EGS3" s="115"/>
      <c r="EGT3" s="115"/>
      <c r="EGU3" s="115"/>
      <c r="EGV3" s="115"/>
      <c r="EGW3" s="115"/>
      <c r="EGX3" s="115"/>
      <c r="EGY3" s="115"/>
      <c r="EGZ3" s="115"/>
      <c r="EHA3" s="115"/>
      <c r="EHB3" s="115"/>
      <c r="EHC3" s="115"/>
      <c r="EHD3" s="115"/>
      <c r="EHE3" s="115"/>
      <c r="EHF3" s="115"/>
      <c r="EHG3" s="115"/>
      <c r="EHH3" s="115"/>
      <c r="EHI3" s="115"/>
      <c r="EHJ3" s="115"/>
      <c r="EHK3" s="115"/>
      <c r="EHL3" s="115"/>
      <c r="EHM3" s="115"/>
      <c r="EHN3" s="115"/>
      <c r="EHO3" s="115"/>
      <c r="EHP3" s="115"/>
      <c r="EHQ3" s="115"/>
      <c r="EHR3" s="115"/>
      <c r="EHS3" s="115"/>
      <c r="EHT3" s="115"/>
      <c r="EHU3" s="115"/>
      <c r="EHV3" s="115"/>
      <c r="EHW3" s="115"/>
      <c r="EHX3" s="115"/>
      <c r="EHY3" s="115"/>
      <c r="EHZ3" s="115"/>
      <c r="EIA3" s="115"/>
      <c r="EIB3" s="115"/>
      <c r="EIC3" s="115"/>
      <c r="EID3" s="115"/>
      <c r="EIE3" s="115"/>
      <c r="EIF3" s="115"/>
      <c r="EIG3" s="115"/>
      <c r="EIH3" s="115"/>
      <c r="EII3" s="115"/>
      <c r="EIJ3" s="115"/>
      <c r="EIK3" s="115"/>
      <c r="EIL3" s="115"/>
      <c r="EIM3" s="115"/>
      <c r="EIN3" s="115"/>
      <c r="EIO3" s="115"/>
      <c r="EIP3" s="115"/>
      <c r="EIQ3" s="115"/>
      <c r="EIR3" s="115"/>
      <c r="EIS3" s="115"/>
      <c r="EIT3" s="115"/>
      <c r="EIU3" s="115"/>
      <c r="EIV3" s="115"/>
      <c r="EIW3" s="115"/>
      <c r="EIX3" s="115"/>
      <c r="EIY3" s="115"/>
      <c r="EIZ3" s="115"/>
      <c r="EJA3" s="115"/>
      <c r="EJB3" s="115"/>
      <c r="EJC3" s="115"/>
      <c r="EJD3" s="115"/>
      <c r="EJE3" s="115"/>
      <c r="EJF3" s="115"/>
      <c r="EJG3" s="115"/>
      <c r="EJH3" s="115"/>
      <c r="EJI3" s="115"/>
      <c r="EJJ3" s="115"/>
      <c r="EJK3" s="115"/>
      <c r="EJL3" s="115"/>
      <c r="EJM3" s="115"/>
      <c r="EJN3" s="115"/>
      <c r="EJO3" s="115"/>
      <c r="EJP3" s="115"/>
      <c r="EJQ3" s="115"/>
      <c r="EJR3" s="115"/>
      <c r="EJS3" s="115"/>
      <c r="EJT3" s="115"/>
      <c r="EJU3" s="115"/>
      <c r="EJV3" s="115"/>
      <c r="EJW3" s="115"/>
      <c r="EJX3" s="115"/>
      <c r="EJY3" s="115"/>
      <c r="EJZ3" s="115"/>
      <c r="EKA3" s="115"/>
      <c r="EKB3" s="115"/>
      <c r="EKC3" s="115"/>
      <c r="EKD3" s="115"/>
      <c r="EKE3" s="115"/>
      <c r="EKF3" s="115"/>
      <c r="EKG3" s="115"/>
      <c r="EKH3" s="115"/>
      <c r="EKI3" s="115"/>
      <c r="EKJ3" s="115"/>
      <c r="EKK3" s="115"/>
      <c r="EKL3" s="115"/>
      <c r="EKM3" s="115"/>
      <c r="EKN3" s="115"/>
      <c r="EKO3" s="115"/>
      <c r="EKP3" s="115"/>
      <c r="EKQ3" s="115"/>
      <c r="EKR3" s="115"/>
      <c r="EKS3" s="115"/>
      <c r="EKT3" s="115"/>
      <c r="EKU3" s="115"/>
      <c r="EKV3" s="115"/>
      <c r="EKW3" s="115"/>
      <c r="EKX3" s="115"/>
      <c r="EKY3" s="115"/>
      <c r="EKZ3" s="115"/>
      <c r="ELA3" s="115"/>
      <c r="ELB3" s="115"/>
      <c r="ELC3" s="115"/>
      <c r="ELD3" s="115"/>
      <c r="ELE3" s="115"/>
      <c r="ELF3" s="115"/>
      <c r="ELG3" s="115"/>
      <c r="ELH3" s="115"/>
      <c r="ELI3" s="115"/>
      <c r="ELJ3" s="115"/>
      <c r="ELK3" s="115"/>
      <c r="ELL3" s="115"/>
      <c r="ELM3" s="115"/>
      <c r="ELN3" s="115"/>
      <c r="ELO3" s="115"/>
      <c r="ELP3" s="115"/>
      <c r="ELQ3" s="115"/>
      <c r="ELR3" s="115"/>
      <c r="ELS3" s="115"/>
      <c r="ELT3" s="115"/>
      <c r="ELU3" s="115"/>
      <c r="ELV3" s="115"/>
      <c r="ELW3" s="115"/>
      <c r="ELX3" s="115"/>
      <c r="ELY3" s="115"/>
      <c r="ELZ3" s="115"/>
      <c r="EMA3" s="115"/>
      <c r="EMB3" s="115"/>
      <c r="EMC3" s="115"/>
      <c r="EMD3" s="115"/>
      <c r="EME3" s="115"/>
      <c r="EMF3" s="115"/>
      <c r="EMG3" s="115"/>
      <c r="EMH3" s="115"/>
      <c r="EMI3" s="115"/>
      <c r="EMJ3" s="115"/>
      <c r="EMK3" s="115"/>
      <c r="EML3" s="115"/>
      <c r="EMM3" s="115"/>
      <c r="EMN3" s="115"/>
      <c r="EMO3" s="115"/>
      <c r="EMP3" s="115"/>
      <c r="EMQ3" s="115"/>
      <c r="EMR3" s="115"/>
      <c r="EMS3" s="115"/>
      <c r="EMT3" s="115"/>
      <c r="EMU3" s="115"/>
      <c r="EMV3" s="115"/>
      <c r="EMW3" s="115"/>
      <c r="EMX3" s="115"/>
      <c r="EMY3" s="115"/>
      <c r="EMZ3" s="115"/>
      <c r="ENA3" s="115"/>
      <c r="ENB3" s="115"/>
      <c r="ENC3" s="115"/>
      <c r="END3" s="115"/>
      <c r="ENE3" s="115"/>
      <c r="ENF3" s="115"/>
      <c r="ENG3" s="115"/>
      <c r="ENH3" s="115"/>
      <c r="ENI3" s="115"/>
      <c r="ENJ3" s="115"/>
      <c r="ENK3" s="115"/>
      <c r="ENL3" s="115"/>
      <c r="ENM3" s="115"/>
      <c r="ENN3" s="115"/>
      <c r="ENO3" s="115"/>
      <c r="ENP3" s="115"/>
      <c r="ENQ3" s="115"/>
      <c r="ENR3" s="115"/>
      <c r="ENS3" s="115"/>
      <c r="ENT3" s="115"/>
      <c r="ENU3" s="115"/>
      <c r="ENV3" s="115"/>
      <c r="ENW3" s="115"/>
      <c r="ENX3" s="115"/>
      <c r="ENY3" s="115"/>
      <c r="ENZ3" s="115"/>
      <c r="EOA3" s="115"/>
      <c r="EOB3" s="115"/>
      <c r="EOC3" s="115"/>
      <c r="EOD3" s="115"/>
      <c r="EOE3" s="115"/>
      <c r="EOF3" s="115"/>
      <c r="EOG3" s="115"/>
      <c r="EOH3" s="115"/>
      <c r="EOI3" s="115"/>
      <c r="EOJ3" s="115"/>
      <c r="EOK3" s="115"/>
      <c r="EOL3" s="115"/>
      <c r="EOM3" s="115"/>
      <c r="EON3" s="115"/>
      <c r="EOO3" s="115"/>
      <c r="EOP3" s="115"/>
      <c r="EOQ3" s="115"/>
      <c r="EOR3" s="115"/>
      <c r="EOS3" s="115"/>
      <c r="EOT3" s="115"/>
      <c r="EOU3" s="115"/>
      <c r="EOV3" s="115"/>
      <c r="EOW3" s="115"/>
      <c r="EOX3" s="115"/>
      <c r="EOY3" s="115"/>
      <c r="EOZ3" s="115"/>
      <c r="EPA3" s="115"/>
      <c r="EPB3" s="115"/>
      <c r="EPC3" s="115"/>
      <c r="EPD3" s="115"/>
      <c r="EPE3" s="115"/>
      <c r="EPF3" s="115"/>
      <c r="EPG3" s="115"/>
      <c r="EPH3" s="115"/>
      <c r="EPI3" s="115"/>
      <c r="EPJ3" s="115"/>
      <c r="EPK3" s="115"/>
      <c r="EPL3" s="115"/>
      <c r="EPM3" s="115"/>
      <c r="EPN3" s="115"/>
      <c r="EPO3" s="115"/>
      <c r="EPP3" s="115"/>
      <c r="EPQ3" s="115"/>
      <c r="EPR3" s="115"/>
      <c r="EPS3" s="115"/>
      <c r="EPT3" s="115"/>
      <c r="EPU3" s="115"/>
      <c r="EPV3" s="115"/>
      <c r="EPW3" s="115"/>
      <c r="EPX3" s="115"/>
      <c r="EPY3" s="115"/>
      <c r="EPZ3" s="115"/>
      <c r="EQA3" s="115"/>
      <c r="EQB3" s="115"/>
      <c r="EQC3" s="115"/>
      <c r="EQD3" s="115"/>
      <c r="EQE3" s="115"/>
      <c r="EQF3" s="115"/>
      <c r="EQG3" s="115"/>
      <c r="EQH3" s="115"/>
      <c r="EQI3" s="115"/>
      <c r="EQJ3" s="115"/>
      <c r="EQK3" s="115"/>
      <c r="EQL3" s="115"/>
      <c r="EQM3" s="115"/>
      <c r="EQN3" s="115"/>
      <c r="EQO3" s="115"/>
      <c r="EQP3" s="115"/>
      <c r="EQQ3" s="115"/>
      <c r="EQR3" s="115"/>
      <c r="EQS3" s="115"/>
      <c r="EQT3" s="115"/>
      <c r="EQU3" s="115"/>
      <c r="EQV3" s="115"/>
      <c r="EQW3" s="115"/>
      <c r="EQX3" s="115"/>
      <c r="EQY3" s="115"/>
      <c r="EQZ3" s="115"/>
      <c r="ERA3" s="115"/>
      <c r="ERB3" s="115"/>
      <c r="ERC3" s="115"/>
      <c r="ERD3" s="115"/>
      <c r="ERE3" s="115"/>
      <c r="ERF3" s="115"/>
      <c r="ERG3" s="115"/>
      <c r="ERH3" s="115"/>
      <c r="ERI3" s="115"/>
      <c r="ERJ3" s="115"/>
      <c r="ERK3" s="115"/>
      <c r="ERL3" s="115"/>
      <c r="ERM3" s="115"/>
      <c r="ERN3" s="115"/>
      <c r="ERO3" s="115"/>
      <c r="ERP3" s="115"/>
      <c r="ERQ3" s="115"/>
      <c r="ERR3" s="115"/>
      <c r="ERS3" s="115"/>
      <c r="ERT3" s="115"/>
      <c r="ERU3" s="115"/>
      <c r="ERV3" s="115"/>
      <c r="ERW3" s="115"/>
      <c r="ERX3" s="115"/>
      <c r="ERY3" s="115"/>
      <c r="ERZ3" s="115"/>
      <c r="ESA3" s="115"/>
      <c r="ESB3" s="115"/>
      <c r="ESC3" s="115"/>
      <c r="ESD3" s="115"/>
      <c r="ESE3" s="115"/>
      <c r="ESF3" s="115"/>
      <c r="ESG3" s="115"/>
      <c r="ESH3" s="115"/>
      <c r="ESI3" s="115"/>
      <c r="ESJ3" s="115"/>
      <c r="ESK3" s="115"/>
      <c r="ESL3" s="115"/>
      <c r="ESM3" s="115"/>
      <c r="ESN3" s="115"/>
      <c r="ESO3" s="115"/>
      <c r="ESP3" s="115"/>
      <c r="ESQ3" s="115"/>
      <c r="ESR3" s="115"/>
      <c r="ESS3" s="115"/>
      <c r="EST3" s="115"/>
      <c r="ESU3" s="115"/>
      <c r="ESV3" s="115"/>
      <c r="ESW3" s="115"/>
      <c r="ESX3" s="115"/>
      <c r="ESY3" s="115"/>
      <c r="ESZ3" s="115"/>
      <c r="ETA3" s="115"/>
      <c r="ETB3" s="115"/>
      <c r="ETC3" s="115"/>
      <c r="ETD3" s="115"/>
      <c r="ETE3" s="115"/>
      <c r="ETF3" s="115"/>
      <c r="ETG3" s="115"/>
      <c r="ETH3" s="115"/>
      <c r="ETI3" s="115"/>
      <c r="ETJ3" s="115"/>
      <c r="ETK3" s="115"/>
      <c r="ETL3" s="115"/>
      <c r="ETM3" s="115"/>
      <c r="ETN3" s="115"/>
      <c r="ETO3" s="115"/>
      <c r="ETP3" s="115"/>
      <c r="ETQ3" s="115"/>
      <c r="ETR3" s="115"/>
      <c r="ETS3" s="115"/>
      <c r="ETT3" s="115"/>
      <c r="ETU3" s="115"/>
      <c r="ETV3" s="115"/>
      <c r="ETW3" s="115"/>
      <c r="ETX3" s="115"/>
      <c r="ETY3" s="115"/>
      <c r="ETZ3" s="115"/>
      <c r="EUA3" s="115"/>
      <c r="EUB3" s="115"/>
      <c r="EUC3" s="115"/>
      <c r="EUD3" s="115"/>
      <c r="EUE3" s="115"/>
      <c r="EUF3" s="115"/>
      <c r="EUG3" s="115"/>
      <c r="EUH3" s="115"/>
      <c r="EUI3" s="115"/>
      <c r="EUJ3" s="115"/>
      <c r="EUK3" s="115"/>
      <c r="EUL3" s="115"/>
      <c r="EUM3" s="115"/>
      <c r="EUN3" s="115"/>
      <c r="EUO3" s="115"/>
      <c r="EUP3" s="115"/>
      <c r="EUQ3" s="115"/>
      <c r="EUR3" s="115"/>
      <c r="EUS3" s="115"/>
      <c r="EUT3" s="115"/>
      <c r="EUU3" s="115"/>
      <c r="EUV3" s="115"/>
      <c r="EUW3" s="115"/>
      <c r="EUX3" s="115"/>
      <c r="EUY3" s="115"/>
      <c r="EUZ3" s="115"/>
      <c r="EVA3" s="115"/>
      <c r="EVB3" s="115"/>
      <c r="EVC3" s="115"/>
      <c r="EVD3" s="115"/>
      <c r="EVE3" s="115"/>
      <c r="EVF3" s="115"/>
      <c r="EVG3" s="115"/>
      <c r="EVH3" s="115"/>
      <c r="EVI3" s="115"/>
      <c r="EVJ3" s="115"/>
      <c r="EVK3" s="115"/>
      <c r="EVL3" s="115"/>
      <c r="EVM3" s="115"/>
      <c r="EVN3" s="115"/>
      <c r="EVO3" s="115"/>
      <c r="EVP3" s="115"/>
      <c r="EVQ3" s="115"/>
      <c r="EVR3" s="115"/>
      <c r="EVS3" s="115"/>
      <c r="EVT3" s="115"/>
      <c r="EVU3" s="115"/>
      <c r="EVV3" s="115"/>
      <c r="EVW3" s="115"/>
      <c r="EVX3" s="115"/>
      <c r="EVY3" s="115"/>
      <c r="EVZ3" s="115"/>
      <c r="EWA3" s="115"/>
      <c r="EWB3" s="115"/>
      <c r="EWC3" s="115"/>
      <c r="EWD3" s="115"/>
      <c r="EWE3" s="115"/>
      <c r="EWF3" s="115"/>
      <c r="EWG3" s="115"/>
      <c r="EWH3" s="115"/>
      <c r="EWI3" s="115"/>
      <c r="EWJ3" s="115"/>
      <c r="EWK3" s="115"/>
      <c r="EWL3" s="115"/>
      <c r="EWM3" s="115"/>
      <c r="EWN3" s="115"/>
      <c r="EWO3" s="115"/>
      <c r="EWP3" s="115"/>
      <c r="EWQ3" s="115"/>
      <c r="EWR3" s="115"/>
      <c r="EWS3" s="115"/>
      <c r="EWT3" s="115"/>
      <c r="EWU3" s="115"/>
      <c r="EWV3" s="115"/>
      <c r="EWW3" s="115"/>
      <c r="EWX3" s="115"/>
      <c r="EWY3" s="115"/>
      <c r="EWZ3" s="115"/>
      <c r="EXA3" s="115"/>
      <c r="EXB3" s="115"/>
      <c r="EXC3" s="115"/>
      <c r="EXD3" s="115"/>
      <c r="EXE3" s="115"/>
      <c r="EXF3" s="115"/>
      <c r="EXG3" s="115"/>
      <c r="EXH3" s="115"/>
      <c r="EXI3" s="115"/>
      <c r="EXJ3" s="115"/>
      <c r="EXK3" s="115"/>
      <c r="EXL3" s="115"/>
      <c r="EXM3" s="115"/>
      <c r="EXN3" s="115"/>
      <c r="EXO3" s="115"/>
      <c r="EXP3" s="115"/>
      <c r="EXQ3" s="115"/>
      <c r="EXR3" s="115"/>
      <c r="EXS3" s="115"/>
      <c r="EXT3" s="115"/>
      <c r="EXU3" s="115"/>
      <c r="EXV3" s="115"/>
      <c r="EXW3" s="115"/>
      <c r="EXX3" s="115"/>
      <c r="EXY3" s="115"/>
      <c r="EXZ3" s="115"/>
      <c r="EYA3" s="115"/>
      <c r="EYB3" s="115"/>
      <c r="EYC3" s="115"/>
      <c r="EYD3" s="115"/>
      <c r="EYE3" s="115"/>
      <c r="EYF3" s="115"/>
      <c r="EYG3" s="115"/>
      <c r="EYH3" s="115"/>
      <c r="EYI3" s="115"/>
      <c r="EYJ3" s="115"/>
      <c r="EYK3" s="115"/>
      <c r="EYL3" s="115"/>
      <c r="EYM3" s="115"/>
      <c r="EYN3" s="115"/>
      <c r="EYO3" s="115"/>
      <c r="EYP3" s="115"/>
      <c r="EYQ3" s="115"/>
      <c r="EYR3" s="115"/>
      <c r="EYS3" s="115"/>
      <c r="EYT3" s="115"/>
      <c r="EYU3" s="115"/>
      <c r="EYV3" s="115"/>
      <c r="EYW3" s="115"/>
      <c r="EYX3" s="115"/>
      <c r="EYY3" s="115"/>
      <c r="EYZ3" s="115"/>
      <c r="EZA3" s="115"/>
      <c r="EZB3" s="115"/>
      <c r="EZC3" s="115"/>
      <c r="EZD3" s="115"/>
      <c r="EZE3" s="115"/>
      <c r="EZF3" s="115"/>
      <c r="EZG3" s="115"/>
      <c r="EZH3" s="115"/>
      <c r="EZI3" s="115"/>
      <c r="EZJ3" s="115"/>
      <c r="EZK3" s="115"/>
      <c r="EZL3" s="115"/>
      <c r="EZM3" s="115"/>
      <c r="EZN3" s="115"/>
      <c r="EZO3" s="115"/>
      <c r="EZP3" s="115"/>
      <c r="EZQ3" s="115"/>
      <c r="EZR3" s="115"/>
      <c r="EZS3" s="115"/>
      <c r="EZT3" s="115"/>
      <c r="EZU3" s="115"/>
      <c r="EZV3" s="115"/>
      <c r="EZW3" s="115"/>
      <c r="EZX3" s="115"/>
      <c r="EZY3" s="115"/>
      <c r="EZZ3" s="115"/>
      <c r="FAA3" s="115"/>
      <c r="FAB3" s="115"/>
      <c r="FAC3" s="115"/>
      <c r="FAD3" s="115"/>
      <c r="FAE3" s="115"/>
      <c r="FAF3" s="115"/>
      <c r="FAG3" s="115"/>
      <c r="FAH3" s="115"/>
      <c r="FAI3" s="115"/>
      <c r="FAJ3" s="115"/>
      <c r="FAK3" s="115"/>
      <c r="FAL3" s="115"/>
      <c r="FAM3" s="115"/>
      <c r="FAN3" s="115"/>
      <c r="FAO3" s="115"/>
      <c r="FAP3" s="115"/>
      <c r="FAQ3" s="115"/>
      <c r="FAR3" s="115"/>
      <c r="FAS3" s="115"/>
      <c r="FAT3" s="115"/>
      <c r="FAU3" s="115"/>
      <c r="FAV3" s="115"/>
      <c r="FAW3" s="115"/>
      <c r="FAX3" s="115"/>
      <c r="FAY3" s="115"/>
      <c r="FAZ3" s="115"/>
      <c r="FBA3" s="115"/>
      <c r="FBB3" s="115"/>
      <c r="FBC3" s="115"/>
      <c r="FBD3" s="115"/>
      <c r="FBE3" s="115"/>
      <c r="FBF3" s="115"/>
      <c r="FBG3" s="115"/>
      <c r="FBH3" s="115"/>
      <c r="FBI3" s="115"/>
      <c r="FBJ3" s="115"/>
      <c r="FBK3" s="115"/>
      <c r="FBL3" s="115"/>
      <c r="FBM3" s="115"/>
      <c r="FBN3" s="115"/>
      <c r="FBO3" s="115"/>
      <c r="FBP3" s="115"/>
      <c r="FBQ3" s="115"/>
      <c r="FBR3" s="115"/>
      <c r="FBS3" s="115"/>
      <c r="FBT3" s="115"/>
      <c r="FBU3" s="115"/>
      <c r="FBV3" s="115"/>
      <c r="FBW3" s="115"/>
      <c r="FBX3" s="115"/>
      <c r="FBY3" s="115"/>
      <c r="FBZ3" s="115"/>
      <c r="FCA3" s="115"/>
      <c r="FCB3" s="115"/>
      <c r="FCC3" s="115"/>
      <c r="FCD3" s="115"/>
      <c r="FCE3" s="115"/>
      <c r="FCF3" s="115"/>
      <c r="FCG3" s="115"/>
      <c r="FCH3" s="115"/>
      <c r="FCI3" s="115"/>
      <c r="FCJ3" s="115"/>
      <c r="FCK3" s="115"/>
      <c r="FCL3" s="115"/>
      <c r="FCM3" s="115"/>
      <c r="FCN3" s="115"/>
      <c r="FCO3" s="115"/>
      <c r="FCP3" s="115"/>
      <c r="FCQ3" s="115"/>
      <c r="FCR3" s="115"/>
      <c r="FCS3" s="115"/>
      <c r="FCT3" s="115"/>
      <c r="FCU3" s="115"/>
      <c r="FCV3" s="115"/>
      <c r="FCW3" s="115"/>
      <c r="FCX3" s="115"/>
      <c r="FCY3" s="115"/>
      <c r="FCZ3" s="115"/>
      <c r="FDA3" s="115"/>
      <c r="FDB3" s="115"/>
      <c r="FDC3" s="115"/>
      <c r="FDD3" s="115"/>
      <c r="FDE3" s="115"/>
      <c r="FDF3" s="115"/>
      <c r="FDG3" s="115"/>
      <c r="FDH3" s="115"/>
      <c r="FDI3" s="115"/>
      <c r="FDJ3" s="115"/>
      <c r="FDK3" s="115"/>
      <c r="FDL3" s="115"/>
      <c r="FDM3" s="115"/>
      <c r="FDN3" s="115"/>
      <c r="FDO3" s="115"/>
      <c r="FDP3" s="115"/>
      <c r="FDQ3" s="115"/>
      <c r="FDR3" s="115"/>
      <c r="FDS3" s="115"/>
      <c r="FDT3" s="115"/>
      <c r="FDU3" s="115"/>
      <c r="FDV3" s="115"/>
      <c r="FDW3" s="115"/>
      <c r="FDX3" s="115"/>
      <c r="FDY3" s="115"/>
      <c r="FDZ3" s="115"/>
      <c r="FEA3" s="115"/>
      <c r="FEB3" s="115"/>
      <c r="FEC3" s="115"/>
      <c r="FED3" s="115"/>
      <c r="FEE3" s="115"/>
      <c r="FEF3" s="115"/>
      <c r="FEG3" s="115"/>
      <c r="FEH3" s="115"/>
      <c r="FEI3" s="115"/>
      <c r="FEJ3" s="115"/>
      <c r="FEK3" s="115"/>
      <c r="FEL3" s="115"/>
      <c r="FEM3" s="115"/>
      <c r="FEN3" s="115"/>
      <c r="FEO3" s="115"/>
      <c r="FEP3" s="115"/>
      <c r="FEQ3" s="115"/>
      <c r="FER3" s="115"/>
      <c r="FES3" s="115"/>
      <c r="FET3" s="115"/>
      <c r="FEU3" s="115"/>
      <c r="FEV3" s="115"/>
      <c r="FEW3" s="115"/>
      <c r="FEX3" s="115"/>
      <c r="FEY3" s="115"/>
      <c r="FEZ3" s="115"/>
      <c r="FFA3" s="115"/>
      <c r="FFB3" s="115"/>
      <c r="FFC3" s="115"/>
      <c r="FFD3" s="115"/>
      <c r="FFE3" s="115"/>
      <c r="FFF3" s="115"/>
      <c r="FFG3" s="115"/>
      <c r="FFH3" s="115"/>
      <c r="FFI3" s="115"/>
      <c r="FFJ3" s="115"/>
      <c r="FFK3" s="115"/>
      <c r="FFL3" s="115"/>
      <c r="FFM3" s="115"/>
      <c r="FFN3" s="115"/>
      <c r="FFO3" s="115"/>
      <c r="FFP3" s="115"/>
      <c r="FFQ3" s="115"/>
      <c r="FFR3" s="115"/>
      <c r="FFS3" s="115"/>
      <c r="FFT3" s="115"/>
      <c r="FFU3" s="115"/>
      <c r="FFV3" s="115"/>
      <c r="FFW3" s="115"/>
      <c r="FFX3" s="115"/>
      <c r="FFY3" s="115"/>
      <c r="FFZ3" s="115"/>
      <c r="FGA3" s="115"/>
      <c r="FGB3" s="115"/>
      <c r="FGC3" s="115"/>
      <c r="FGD3" s="115"/>
      <c r="FGE3" s="115"/>
      <c r="FGF3" s="115"/>
      <c r="FGG3" s="115"/>
      <c r="FGH3" s="115"/>
      <c r="FGI3" s="115"/>
      <c r="FGJ3" s="115"/>
      <c r="FGK3" s="115"/>
      <c r="FGL3" s="115"/>
      <c r="FGM3" s="115"/>
      <c r="FGN3" s="115"/>
      <c r="FGO3" s="115"/>
      <c r="FGP3" s="115"/>
      <c r="FGQ3" s="115"/>
      <c r="FGR3" s="115"/>
      <c r="FGS3" s="115"/>
      <c r="FGT3" s="115"/>
      <c r="FGU3" s="115"/>
      <c r="FGV3" s="115"/>
      <c r="FGW3" s="115"/>
      <c r="FGX3" s="115"/>
      <c r="FGY3" s="115"/>
      <c r="FGZ3" s="115"/>
      <c r="FHA3" s="115"/>
      <c r="FHB3" s="115"/>
      <c r="FHC3" s="115"/>
      <c r="FHD3" s="115"/>
      <c r="FHE3" s="115"/>
      <c r="FHF3" s="115"/>
      <c r="FHG3" s="115"/>
      <c r="FHH3" s="115"/>
      <c r="FHI3" s="115"/>
      <c r="FHJ3" s="115"/>
      <c r="FHK3" s="115"/>
      <c r="FHL3" s="115"/>
      <c r="FHM3" s="115"/>
      <c r="FHN3" s="115"/>
      <c r="FHO3" s="115"/>
      <c r="FHP3" s="115"/>
      <c r="FHQ3" s="115"/>
      <c r="FHR3" s="115"/>
      <c r="FHS3" s="115"/>
      <c r="FHT3" s="115"/>
      <c r="FHU3" s="115"/>
      <c r="FHV3" s="115"/>
      <c r="FHW3" s="115"/>
      <c r="FHX3" s="115"/>
      <c r="FHY3" s="115"/>
      <c r="FHZ3" s="115"/>
      <c r="FIA3" s="115"/>
      <c r="FIB3" s="115"/>
      <c r="FIC3" s="115"/>
      <c r="FID3" s="115"/>
      <c r="FIE3" s="115"/>
      <c r="FIF3" s="115"/>
      <c r="FIG3" s="115"/>
      <c r="FIH3" s="115"/>
      <c r="FII3" s="115"/>
      <c r="FIJ3" s="115"/>
      <c r="FIK3" s="115"/>
      <c r="FIL3" s="115"/>
      <c r="FIM3" s="115"/>
      <c r="FIN3" s="115"/>
      <c r="FIO3" s="115"/>
      <c r="FIP3" s="115"/>
      <c r="FIQ3" s="115"/>
      <c r="FIR3" s="115"/>
      <c r="FIS3" s="115"/>
      <c r="FIT3" s="115"/>
      <c r="FIU3" s="115"/>
      <c r="FIV3" s="115"/>
      <c r="FIW3" s="115"/>
      <c r="FIX3" s="115"/>
      <c r="FIY3" s="115"/>
      <c r="FIZ3" s="115"/>
      <c r="FJA3" s="115"/>
      <c r="FJB3" s="115"/>
      <c r="FJC3" s="115"/>
      <c r="FJD3" s="115"/>
      <c r="FJE3" s="115"/>
      <c r="FJF3" s="115"/>
      <c r="FJG3" s="115"/>
      <c r="FJH3" s="115"/>
      <c r="FJI3" s="115"/>
      <c r="FJJ3" s="115"/>
      <c r="FJK3" s="115"/>
      <c r="FJL3" s="115"/>
      <c r="FJM3" s="115"/>
      <c r="FJN3" s="115"/>
      <c r="FJO3" s="115"/>
      <c r="FJP3" s="115"/>
      <c r="FJQ3" s="115"/>
      <c r="FJR3" s="115"/>
      <c r="FJS3" s="115"/>
      <c r="FJT3" s="115"/>
      <c r="FJU3" s="115"/>
      <c r="FJV3" s="115"/>
      <c r="FJW3" s="115"/>
      <c r="FJX3" s="115"/>
      <c r="FJY3" s="115"/>
      <c r="FJZ3" s="115"/>
      <c r="FKA3" s="115"/>
      <c r="FKB3" s="115"/>
      <c r="FKC3" s="115"/>
      <c r="FKD3" s="115"/>
      <c r="FKE3" s="115"/>
      <c r="FKF3" s="115"/>
      <c r="FKG3" s="115"/>
      <c r="FKH3" s="115"/>
      <c r="FKI3" s="115"/>
      <c r="FKJ3" s="115"/>
      <c r="FKK3" s="115"/>
      <c r="FKL3" s="115"/>
      <c r="FKM3" s="115"/>
      <c r="FKN3" s="115"/>
      <c r="FKO3" s="115"/>
      <c r="FKP3" s="115"/>
      <c r="FKQ3" s="115"/>
      <c r="FKR3" s="115"/>
      <c r="FKS3" s="115"/>
      <c r="FKT3" s="115"/>
      <c r="FKU3" s="115"/>
      <c r="FKV3" s="115"/>
      <c r="FKW3" s="115"/>
      <c r="FKX3" s="115"/>
      <c r="FKY3" s="115"/>
      <c r="FKZ3" s="115"/>
      <c r="FLA3" s="115"/>
      <c r="FLB3" s="115"/>
      <c r="FLC3" s="115"/>
      <c r="FLD3" s="115"/>
      <c r="FLE3" s="115"/>
      <c r="FLF3" s="115"/>
      <c r="FLG3" s="115"/>
      <c r="FLH3" s="115"/>
      <c r="FLI3" s="115"/>
      <c r="FLJ3" s="115"/>
      <c r="FLK3" s="115"/>
      <c r="FLL3" s="115"/>
      <c r="FLM3" s="115"/>
      <c r="FLN3" s="115"/>
      <c r="FLO3" s="115"/>
      <c r="FLP3" s="115"/>
      <c r="FLQ3" s="115"/>
      <c r="FLR3" s="115"/>
      <c r="FLS3" s="115"/>
      <c r="FLT3" s="115"/>
      <c r="FLU3" s="115"/>
      <c r="FLV3" s="115"/>
      <c r="FLW3" s="115"/>
      <c r="FLX3" s="115"/>
      <c r="FLY3" s="115"/>
      <c r="FLZ3" s="115"/>
      <c r="FMA3" s="115"/>
      <c r="FMB3" s="115"/>
      <c r="FMC3" s="115"/>
      <c r="FMD3" s="115"/>
      <c r="FME3" s="115"/>
      <c r="FMF3" s="115"/>
      <c r="FMG3" s="115"/>
      <c r="FMH3" s="115"/>
      <c r="FMI3" s="115"/>
      <c r="FMJ3" s="115"/>
      <c r="FMK3" s="115"/>
      <c r="FML3" s="115"/>
      <c r="FMM3" s="115"/>
      <c r="FMN3" s="115"/>
      <c r="FMO3" s="115"/>
      <c r="FMP3" s="115"/>
      <c r="FMQ3" s="115"/>
      <c r="FMR3" s="115"/>
      <c r="FMS3" s="115"/>
      <c r="FMT3" s="115"/>
      <c r="FMU3" s="115"/>
      <c r="FMV3" s="115"/>
      <c r="FMW3" s="115"/>
      <c r="FMX3" s="115"/>
      <c r="FMY3" s="115"/>
      <c r="FMZ3" s="115"/>
      <c r="FNA3" s="115"/>
      <c r="FNB3" s="115"/>
      <c r="FNC3" s="115"/>
      <c r="FND3" s="115"/>
      <c r="FNE3" s="115"/>
      <c r="FNF3" s="115"/>
      <c r="FNG3" s="115"/>
      <c r="FNH3" s="115"/>
      <c r="FNI3" s="115"/>
      <c r="FNJ3" s="115"/>
      <c r="FNK3" s="115"/>
      <c r="FNL3" s="115"/>
      <c r="FNM3" s="115"/>
      <c r="FNN3" s="115"/>
      <c r="FNO3" s="115"/>
      <c r="FNP3" s="115"/>
      <c r="FNQ3" s="115"/>
      <c r="FNR3" s="115"/>
      <c r="FNS3" s="115"/>
      <c r="FNT3" s="115"/>
      <c r="FNU3" s="115"/>
      <c r="FNV3" s="115"/>
      <c r="FNW3" s="115"/>
      <c r="FNX3" s="115"/>
      <c r="FNY3" s="115"/>
      <c r="FNZ3" s="115"/>
      <c r="FOA3" s="115"/>
      <c r="FOB3" s="115"/>
      <c r="FOC3" s="115"/>
      <c r="FOD3" s="115"/>
      <c r="FOE3" s="115"/>
      <c r="FOF3" s="115"/>
      <c r="FOG3" s="115"/>
      <c r="FOH3" s="115"/>
      <c r="FOI3" s="115"/>
      <c r="FOJ3" s="115"/>
      <c r="FOK3" s="115"/>
      <c r="FOL3" s="115"/>
      <c r="FOM3" s="115"/>
      <c r="FON3" s="115"/>
      <c r="FOO3" s="115"/>
      <c r="FOP3" s="115"/>
      <c r="FOQ3" s="115"/>
      <c r="FOR3" s="115"/>
      <c r="FOS3" s="115"/>
      <c r="FOT3" s="115"/>
      <c r="FOU3" s="115"/>
      <c r="FOV3" s="115"/>
      <c r="FOW3" s="115"/>
      <c r="FOX3" s="115"/>
      <c r="FOY3" s="115"/>
      <c r="FOZ3" s="115"/>
      <c r="FPA3" s="115"/>
      <c r="FPB3" s="115"/>
      <c r="FPC3" s="115"/>
      <c r="FPD3" s="115"/>
      <c r="FPE3" s="115"/>
      <c r="FPF3" s="115"/>
      <c r="FPG3" s="115"/>
      <c r="FPH3" s="115"/>
      <c r="FPI3" s="115"/>
      <c r="FPJ3" s="115"/>
      <c r="FPK3" s="115"/>
      <c r="FPL3" s="115"/>
      <c r="FPM3" s="115"/>
      <c r="FPN3" s="115"/>
      <c r="FPO3" s="115"/>
      <c r="FPP3" s="115"/>
      <c r="FPQ3" s="115"/>
      <c r="FPR3" s="115"/>
      <c r="FPS3" s="115"/>
      <c r="FPT3" s="115"/>
      <c r="FPU3" s="115"/>
      <c r="FPV3" s="115"/>
      <c r="FPW3" s="115"/>
      <c r="FPX3" s="115"/>
      <c r="FPY3" s="115"/>
      <c r="FPZ3" s="115"/>
      <c r="FQA3" s="115"/>
      <c r="FQB3" s="115"/>
      <c r="FQC3" s="115"/>
      <c r="FQD3" s="115"/>
      <c r="FQE3" s="115"/>
      <c r="FQF3" s="115"/>
      <c r="FQG3" s="115"/>
      <c r="FQH3" s="115"/>
      <c r="FQI3" s="115"/>
      <c r="FQJ3" s="115"/>
      <c r="FQK3" s="115"/>
      <c r="FQL3" s="115"/>
      <c r="FQM3" s="115"/>
      <c r="FQN3" s="115"/>
      <c r="FQO3" s="115"/>
      <c r="FQP3" s="115"/>
      <c r="FQQ3" s="115"/>
      <c r="FQR3" s="115"/>
      <c r="FQS3" s="115"/>
      <c r="FQT3" s="115"/>
      <c r="FQU3" s="115"/>
      <c r="FQV3" s="115"/>
      <c r="FQW3" s="115"/>
      <c r="FQX3" s="115"/>
      <c r="FQY3" s="115"/>
      <c r="FQZ3" s="115"/>
      <c r="FRA3" s="115"/>
      <c r="FRB3" s="115"/>
      <c r="FRC3" s="115"/>
      <c r="FRD3" s="115"/>
      <c r="FRE3" s="115"/>
      <c r="FRF3" s="115"/>
      <c r="FRG3" s="115"/>
      <c r="FRH3" s="115"/>
      <c r="FRI3" s="115"/>
      <c r="FRJ3" s="115"/>
      <c r="FRK3" s="115"/>
      <c r="FRL3" s="115"/>
      <c r="FRM3" s="115"/>
      <c r="FRN3" s="115"/>
      <c r="FRO3" s="115"/>
      <c r="FRP3" s="115"/>
      <c r="FRQ3" s="115"/>
      <c r="FRR3" s="115"/>
      <c r="FRS3" s="115"/>
      <c r="FRT3" s="115"/>
      <c r="FRU3" s="115"/>
      <c r="FRV3" s="115"/>
      <c r="FRW3" s="115"/>
      <c r="FRX3" s="115"/>
      <c r="FRY3" s="115"/>
      <c r="FRZ3" s="115"/>
      <c r="FSA3" s="115"/>
      <c r="FSB3" s="115"/>
      <c r="FSC3" s="115"/>
      <c r="FSD3" s="115"/>
      <c r="FSE3" s="115"/>
      <c r="FSF3" s="115"/>
      <c r="FSG3" s="115"/>
      <c r="FSH3" s="115"/>
      <c r="FSI3" s="115"/>
      <c r="FSJ3" s="115"/>
      <c r="FSK3" s="115"/>
      <c r="FSL3" s="115"/>
      <c r="FSM3" s="115"/>
      <c r="FSN3" s="115"/>
      <c r="FSO3" s="115"/>
      <c r="FSP3" s="115"/>
      <c r="FSQ3" s="115"/>
      <c r="FSR3" s="115"/>
      <c r="FSS3" s="115"/>
      <c r="FST3" s="115"/>
      <c r="FSU3" s="115"/>
      <c r="FSV3" s="115"/>
      <c r="FSW3" s="115"/>
      <c r="FSX3" s="115"/>
      <c r="FSY3" s="115"/>
      <c r="FSZ3" s="115"/>
      <c r="FTA3" s="115"/>
      <c r="FTB3" s="115"/>
      <c r="FTC3" s="115"/>
      <c r="FTD3" s="115"/>
      <c r="FTE3" s="115"/>
      <c r="FTF3" s="115"/>
      <c r="FTG3" s="115"/>
      <c r="FTH3" s="115"/>
      <c r="FTI3" s="115"/>
      <c r="FTJ3" s="115"/>
      <c r="FTK3" s="115"/>
      <c r="FTL3" s="115"/>
      <c r="FTM3" s="115"/>
      <c r="FTN3" s="115"/>
      <c r="FTO3" s="115"/>
      <c r="FTP3" s="115"/>
      <c r="FTQ3" s="115"/>
      <c r="FTR3" s="115"/>
      <c r="FTS3" s="115"/>
      <c r="FTT3" s="115"/>
      <c r="FTU3" s="115"/>
      <c r="FTV3" s="115"/>
      <c r="FTW3" s="115"/>
      <c r="FTX3" s="115"/>
      <c r="FTY3" s="115"/>
      <c r="FTZ3" s="115"/>
      <c r="FUA3" s="115"/>
      <c r="FUB3" s="115"/>
      <c r="FUC3" s="115"/>
      <c r="FUD3" s="115"/>
      <c r="FUE3" s="115"/>
      <c r="FUF3" s="115"/>
      <c r="FUG3" s="115"/>
      <c r="FUH3" s="115"/>
      <c r="FUI3" s="115"/>
      <c r="FUJ3" s="115"/>
      <c r="FUK3" s="115"/>
      <c r="FUL3" s="115"/>
      <c r="FUM3" s="115"/>
      <c r="FUN3" s="115"/>
      <c r="FUO3" s="115"/>
      <c r="FUP3" s="115"/>
      <c r="FUQ3" s="115"/>
      <c r="FUR3" s="115"/>
      <c r="FUS3" s="115"/>
      <c r="FUT3" s="115"/>
      <c r="FUU3" s="115"/>
      <c r="FUV3" s="115"/>
      <c r="FUW3" s="115"/>
      <c r="FUX3" s="115"/>
      <c r="FUY3" s="115"/>
      <c r="FUZ3" s="115"/>
      <c r="FVA3" s="115"/>
      <c r="FVB3" s="115"/>
      <c r="FVC3" s="115"/>
      <c r="FVD3" s="115"/>
      <c r="FVE3" s="115"/>
      <c r="FVF3" s="115"/>
      <c r="FVG3" s="115"/>
      <c r="FVH3" s="115"/>
      <c r="FVI3" s="115"/>
      <c r="FVJ3" s="115"/>
      <c r="FVK3" s="115"/>
      <c r="FVL3" s="115"/>
      <c r="FVM3" s="115"/>
      <c r="FVN3" s="115"/>
      <c r="FVO3" s="115"/>
      <c r="FVP3" s="115"/>
      <c r="FVQ3" s="115"/>
      <c r="FVR3" s="115"/>
      <c r="FVS3" s="115"/>
      <c r="FVT3" s="115"/>
      <c r="FVU3" s="115"/>
      <c r="FVV3" s="115"/>
      <c r="FVW3" s="115"/>
      <c r="FVX3" s="115"/>
      <c r="FVY3" s="115"/>
      <c r="FVZ3" s="115"/>
      <c r="FWA3" s="115"/>
      <c r="FWB3" s="115"/>
      <c r="FWC3" s="115"/>
      <c r="FWD3" s="115"/>
      <c r="FWE3" s="115"/>
      <c r="FWF3" s="115"/>
      <c r="FWG3" s="115"/>
      <c r="FWH3" s="115"/>
      <c r="FWI3" s="115"/>
      <c r="FWJ3" s="115"/>
      <c r="FWK3" s="115"/>
      <c r="FWL3" s="115"/>
      <c r="FWM3" s="115"/>
      <c r="FWN3" s="115"/>
      <c r="FWO3" s="115"/>
      <c r="FWP3" s="115"/>
      <c r="FWQ3" s="115"/>
      <c r="FWR3" s="115"/>
      <c r="FWS3" s="115"/>
      <c r="FWT3" s="115"/>
      <c r="FWU3" s="115"/>
      <c r="FWV3" s="115"/>
      <c r="FWW3" s="115"/>
      <c r="FWX3" s="115"/>
      <c r="FWY3" s="115"/>
      <c r="FWZ3" s="115"/>
      <c r="FXA3" s="115"/>
      <c r="FXB3" s="115"/>
      <c r="FXC3" s="115"/>
      <c r="FXD3" s="115"/>
      <c r="FXE3" s="115"/>
      <c r="FXF3" s="115"/>
      <c r="FXG3" s="115"/>
      <c r="FXH3" s="115"/>
      <c r="FXI3" s="115"/>
      <c r="FXJ3" s="115"/>
      <c r="FXK3" s="115"/>
      <c r="FXL3" s="115"/>
      <c r="FXM3" s="115"/>
      <c r="FXN3" s="115"/>
      <c r="FXO3" s="115"/>
      <c r="FXP3" s="115"/>
      <c r="FXQ3" s="115"/>
      <c r="FXR3" s="115"/>
      <c r="FXS3" s="115"/>
      <c r="FXT3" s="115"/>
      <c r="FXU3" s="115"/>
      <c r="FXV3" s="115"/>
      <c r="FXW3" s="115"/>
      <c r="FXX3" s="115"/>
      <c r="FXY3" s="115"/>
      <c r="FXZ3" s="115"/>
      <c r="FYA3" s="115"/>
      <c r="FYB3" s="115"/>
      <c r="FYC3" s="115"/>
      <c r="FYD3" s="115"/>
      <c r="FYE3" s="115"/>
      <c r="FYF3" s="115"/>
      <c r="FYG3" s="115"/>
      <c r="FYH3" s="115"/>
      <c r="FYI3" s="115"/>
      <c r="FYJ3" s="115"/>
      <c r="FYK3" s="115"/>
      <c r="FYL3" s="115"/>
      <c r="FYM3" s="115"/>
      <c r="FYN3" s="115"/>
      <c r="FYO3" s="115"/>
      <c r="FYP3" s="115"/>
      <c r="FYQ3" s="115"/>
      <c r="FYR3" s="115"/>
      <c r="FYS3" s="115"/>
      <c r="FYT3" s="115"/>
      <c r="FYU3" s="115"/>
      <c r="FYV3" s="115"/>
      <c r="FYW3" s="115"/>
      <c r="FYX3" s="115"/>
      <c r="FYY3" s="115"/>
      <c r="FYZ3" s="115"/>
      <c r="FZA3" s="115"/>
      <c r="FZB3" s="115"/>
      <c r="FZC3" s="115"/>
      <c r="FZD3" s="115"/>
      <c r="FZE3" s="115"/>
      <c r="FZF3" s="115"/>
      <c r="FZG3" s="115"/>
      <c r="FZH3" s="115"/>
      <c r="FZI3" s="115"/>
      <c r="FZJ3" s="115"/>
      <c r="FZK3" s="115"/>
      <c r="FZL3" s="115"/>
      <c r="FZM3" s="115"/>
      <c r="FZN3" s="115"/>
      <c r="FZO3" s="115"/>
      <c r="FZP3" s="115"/>
      <c r="FZQ3" s="115"/>
      <c r="FZR3" s="115"/>
      <c r="FZS3" s="115"/>
      <c r="FZT3" s="115"/>
      <c r="FZU3" s="115"/>
      <c r="FZV3" s="115"/>
      <c r="FZW3" s="115"/>
      <c r="FZX3" s="115"/>
      <c r="FZY3" s="115"/>
      <c r="FZZ3" s="115"/>
      <c r="GAA3" s="115"/>
      <c r="GAB3" s="115"/>
      <c r="GAC3" s="115"/>
      <c r="GAD3" s="115"/>
      <c r="GAE3" s="115"/>
      <c r="GAF3" s="115"/>
      <c r="GAG3" s="115"/>
      <c r="GAH3" s="115"/>
      <c r="GAI3" s="115"/>
      <c r="GAJ3" s="115"/>
      <c r="GAK3" s="115"/>
      <c r="GAL3" s="115"/>
      <c r="GAM3" s="115"/>
      <c r="GAN3" s="115"/>
      <c r="GAO3" s="115"/>
      <c r="GAP3" s="115"/>
      <c r="GAQ3" s="115"/>
      <c r="GAR3" s="115"/>
      <c r="GAS3" s="115"/>
      <c r="GAT3" s="115"/>
      <c r="GAU3" s="115"/>
      <c r="GAV3" s="115"/>
      <c r="GAW3" s="115"/>
      <c r="GAX3" s="115"/>
      <c r="GAY3" s="115"/>
      <c r="GAZ3" s="115"/>
      <c r="GBA3" s="115"/>
      <c r="GBB3" s="115"/>
      <c r="GBC3" s="115"/>
      <c r="GBD3" s="115"/>
      <c r="GBE3" s="115"/>
      <c r="GBF3" s="115"/>
      <c r="GBG3" s="115"/>
      <c r="GBH3" s="115"/>
      <c r="GBI3" s="115"/>
      <c r="GBJ3" s="115"/>
      <c r="GBK3" s="115"/>
      <c r="GBL3" s="115"/>
      <c r="GBM3" s="115"/>
      <c r="GBN3" s="115"/>
      <c r="GBO3" s="115"/>
      <c r="GBP3" s="115"/>
      <c r="GBQ3" s="115"/>
      <c r="GBR3" s="115"/>
      <c r="GBS3" s="115"/>
      <c r="GBT3" s="115"/>
      <c r="GBU3" s="115"/>
      <c r="GBV3" s="115"/>
      <c r="GBW3" s="115"/>
      <c r="GBX3" s="115"/>
      <c r="GBY3" s="115"/>
      <c r="GBZ3" s="115"/>
      <c r="GCA3" s="115"/>
      <c r="GCB3" s="115"/>
      <c r="GCC3" s="115"/>
      <c r="GCD3" s="115"/>
      <c r="GCE3" s="115"/>
      <c r="GCF3" s="115"/>
      <c r="GCG3" s="115"/>
      <c r="GCH3" s="115"/>
      <c r="GCI3" s="115"/>
      <c r="GCJ3" s="115"/>
      <c r="GCK3" s="115"/>
      <c r="GCL3" s="115"/>
      <c r="GCM3" s="115"/>
      <c r="GCN3" s="115"/>
      <c r="GCO3" s="115"/>
      <c r="GCP3" s="115"/>
      <c r="GCQ3" s="115"/>
      <c r="GCR3" s="115"/>
      <c r="GCS3" s="115"/>
      <c r="GCT3" s="115"/>
      <c r="GCU3" s="115"/>
      <c r="GCV3" s="115"/>
      <c r="GCW3" s="115"/>
      <c r="GCX3" s="115"/>
      <c r="GCY3" s="115"/>
      <c r="GCZ3" s="115"/>
      <c r="GDA3" s="115"/>
      <c r="GDB3" s="115"/>
      <c r="GDC3" s="115"/>
      <c r="GDD3" s="115"/>
      <c r="GDE3" s="115"/>
      <c r="GDF3" s="115"/>
      <c r="GDG3" s="115"/>
      <c r="GDH3" s="115"/>
      <c r="GDI3" s="115"/>
      <c r="GDJ3" s="115"/>
      <c r="GDK3" s="115"/>
      <c r="GDL3" s="115"/>
      <c r="GDM3" s="115"/>
      <c r="GDN3" s="115"/>
      <c r="GDO3" s="115"/>
      <c r="GDP3" s="115"/>
      <c r="GDQ3" s="115"/>
      <c r="GDR3" s="115"/>
      <c r="GDS3" s="115"/>
      <c r="GDT3" s="115"/>
      <c r="GDU3" s="115"/>
      <c r="GDV3" s="115"/>
      <c r="GDW3" s="115"/>
      <c r="GDX3" s="115"/>
      <c r="GDY3" s="115"/>
      <c r="GDZ3" s="115"/>
      <c r="GEA3" s="115"/>
      <c r="GEB3" s="115"/>
      <c r="GEC3" s="115"/>
      <c r="GED3" s="115"/>
      <c r="GEE3" s="115"/>
      <c r="GEF3" s="115"/>
      <c r="GEG3" s="115"/>
      <c r="GEH3" s="115"/>
      <c r="GEI3" s="115"/>
      <c r="GEJ3" s="115"/>
      <c r="GEK3" s="115"/>
      <c r="GEL3" s="115"/>
      <c r="GEM3" s="115"/>
      <c r="GEN3" s="115"/>
      <c r="GEO3" s="115"/>
      <c r="GEP3" s="115"/>
      <c r="GEQ3" s="115"/>
      <c r="GER3" s="115"/>
      <c r="GES3" s="115"/>
      <c r="GET3" s="115"/>
      <c r="GEU3" s="115"/>
      <c r="GEV3" s="115"/>
      <c r="GEW3" s="115"/>
      <c r="GEX3" s="115"/>
      <c r="GEY3" s="115"/>
      <c r="GEZ3" s="115"/>
      <c r="GFA3" s="115"/>
      <c r="GFB3" s="115"/>
      <c r="GFC3" s="115"/>
      <c r="GFD3" s="115"/>
      <c r="GFE3" s="115"/>
      <c r="GFF3" s="115"/>
      <c r="GFG3" s="115"/>
      <c r="GFH3" s="115"/>
      <c r="GFI3" s="115"/>
      <c r="GFJ3" s="115"/>
      <c r="GFK3" s="115"/>
      <c r="GFL3" s="115"/>
      <c r="GFM3" s="115"/>
      <c r="GFN3" s="115"/>
      <c r="GFO3" s="115"/>
      <c r="GFP3" s="115"/>
      <c r="GFQ3" s="115"/>
      <c r="GFR3" s="115"/>
      <c r="GFS3" s="115"/>
      <c r="GFT3" s="115"/>
      <c r="GFU3" s="115"/>
      <c r="GFV3" s="115"/>
      <c r="GFW3" s="115"/>
      <c r="GFX3" s="115"/>
      <c r="GFY3" s="115"/>
      <c r="GFZ3" s="115"/>
      <c r="GGA3" s="115"/>
      <c r="GGB3" s="115"/>
      <c r="GGC3" s="115"/>
      <c r="GGD3" s="115"/>
      <c r="GGE3" s="115"/>
      <c r="GGF3" s="115"/>
      <c r="GGG3" s="115"/>
      <c r="GGH3" s="115"/>
      <c r="GGI3" s="115"/>
      <c r="GGJ3" s="115"/>
      <c r="GGK3" s="115"/>
      <c r="GGL3" s="115"/>
      <c r="GGM3" s="115"/>
      <c r="GGN3" s="115"/>
      <c r="GGO3" s="115"/>
      <c r="GGP3" s="115"/>
      <c r="GGQ3" s="115"/>
      <c r="GGR3" s="115"/>
      <c r="GGS3" s="115"/>
      <c r="GGT3" s="115"/>
      <c r="GGU3" s="115"/>
      <c r="GGV3" s="115"/>
      <c r="GGW3" s="115"/>
      <c r="GGX3" s="115"/>
      <c r="GGY3" s="115"/>
      <c r="GGZ3" s="115"/>
      <c r="GHA3" s="115"/>
      <c r="GHB3" s="115"/>
      <c r="GHC3" s="115"/>
      <c r="GHD3" s="115"/>
      <c r="GHE3" s="115"/>
      <c r="GHF3" s="115"/>
      <c r="GHG3" s="115"/>
      <c r="GHH3" s="115"/>
      <c r="GHI3" s="115"/>
      <c r="GHJ3" s="115"/>
      <c r="GHK3" s="115"/>
      <c r="GHL3" s="115"/>
      <c r="GHM3" s="115"/>
      <c r="GHN3" s="115"/>
      <c r="GHO3" s="115"/>
      <c r="GHP3" s="115"/>
      <c r="GHQ3" s="115"/>
      <c r="GHR3" s="115"/>
      <c r="GHS3" s="115"/>
      <c r="GHT3" s="115"/>
      <c r="GHU3" s="115"/>
      <c r="GHV3" s="115"/>
      <c r="GHW3" s="115"/>
      <c r="GHX3" s="115"/>
      <c r="GHY3" s="115"/>
      <c r="GHZ3" s="115"/>
      <c r="GIA3" s="115"/>
      <c r="GIB3" s="115"/>
      <c r="GIC3" s="115"/>
      <c r="GID3" s="115"/>
      <c r="GIE3" s="115"/>
      <c r="GIF3" s="115"/>
      <c r="GIG3" s="115"/>
      <c r="GIH3" s="115"/>
      <c r="GII3" s="115"/>
      <c r="GIJ3" s="115"/>
      <c r="GIK3" s="115"/>
      <c r="GIL3" s="115"/>
      <c r="GIM3" s="115"/>
      <c r="GIN3" s="115"/>
      <c r="GIO3" s="115"/>
      <c r="GIP3" s="115"/>
      <c r="GIQ3" s="115"/>
      <c r="GIR3" s="115"/>
      <c r="GIS3" s="115"/>
      <c r="GIT3" s="115"/>
      <c r="GIU3" s="115"/>
      <c r="GIV3" s="115"/>
      <c r="GIW3" s="115"/>
      <c r="GIX3" s="115"/>
      <c r="GIY3" s="115"/>
      <c r="GIZ3" s="115"/>
      <c r="GJA3" s="115"/>
      <c r="GJB3" s="115"/>
      <c r="GJC3" s="115"/>
      <c r="GJD3" s="115"/>
      <c r="GJE3" s="115"/>
      <c r="GJF3" s="115"/>
      <c r="GJG3" s="115"/>
      <c r="GJH3" s="115"/>
      <c r="GJI3" s="115"/>
      <c r="GJJ3" s="115"/>
      <c r="GJK3" s="115"/>
      <c r="GJL3" s="115"/>
      <c r="GJM3" s="115"/>
      <c r="GJN3" s="115"/>
      <c r="GJO3" s="115"/>
      <c r="GJP3" s="115"/>
      <c r="GJQ3" s="115"/>
      <c r="GJR3" s="115"/>
      <c r="GJS3" s="115"/>
      <c r="GJT3" s="115"/>
      <c r="GJU3" s="115"/>
      <c r="GJV3" s="115"/>
      <c r="GJW3" s="115"/>
      <c r="GJX3" s="115"/>
      <c r="GJY3" s="115"/>
      <c r="GJZ3" s="115"/>
      <c r="GKA3" s="115"/>
      <c r="GKB3" s="115"/>
      <c r="GKC3" s="115"/>
      <c r="GKD3" s="115"/>
      <c r="GKE3" s="115"/>
      <c r="GKF3" s="115"/>
      <c r="GKG3" s="115"/>
      <c r="GKH3" s="115"/>
      <c r="GKI3" s="115"/>
      <c r="GKJ3" s="115"/>
      <c r="GKK3" s="115"/>
      <c r="GKL3" s="115"/>
      <c r="GKM3" s="115"/>
      <c r="GKN3" s="115"/>
      <c r="GKO3" s="115"/>
      <c r="GKP3" s="115"/>
      <c r="GKQ3" s="115"/>
      <c r="GKR3" s="115"/>
      <c r="GKS3" s="115"/>
      <c r="GKT3" s="115"/>
      <c r="GKU3" s="115"/>
      <c r="GKV3" s="115"/>
      <c r="GKW3" s="115"/>
      <c r="GKX3" s="115"/>
      <c r="GKY3" s="115"/>
      <c r="GKZ3" s="115"/>
      <c r="GLA3" s="115"/>
      <c r="GLB3" s="115"/>
      <c r="GLC3" s="115"/>
      <c r="GLD3" s="115"/>
      <c r="GLE3" s="115"/>
      <c r="GLF3" s="115"/>
      <c r="GLG3" s="115"/>
      <c r="GLH3" s="115"/>
      <c r="GLI3" s="115"/>
      <c r="GLJ3" s="115"/>
      <c r="GLK3" s="115"/>
      <c r="GLL3" s="115"/>
      <c r="GLM3" s="115"/>
      <c r="GLN3" s="115"/>
      <c r="GLO3" s="115"/>
      <c r="GLP3" s="115"/>
      <c r="GLQ3" s="115"/>
      <c r="GLR3" s="115"/>
      <c r="GLS3" s="115"/>
      <c r="GLT3" s="115"/>
      <c r="GLU3" s="115"/>
      <c r="GLV3" s="115"/>
      <c r="GLW3" s="115"/>
      <c r="GLX3" s="115"/>
      <c r="GLY3" s="115"/>
      <c r="GLZ3" s="115"/>
      <c r="GMA3" s="115"/>
      <c r="GMB3" s="115"/>
      <c r="GMC3" s="115"/>
      <c r="GMD3" s="115"/>
      <c r="GME3" s="115"/>
      <c r="GMF3" s="115"/>
      <c r="GMG3" s="115"/>
      <c r="GMH3" s="115"/>
      <c r="GMI3" s="115"/>
      <c r="GMJ3" s="115"/>
      <c r="GMK3" s="115"/>
      <c r="GML3" s="115"/>
      <c r="GMM3" s="115"/>
      <c r="GMN3" s="115"/>
      <c r="GMO3" s="115"/>
      <c r="GMP3" s="115"/>
      <c r="GMQ3" s="115"/>
      <c r="GMR3" s="115"/>
      <c r="GMS3" s="115"/>
      <c r="GMT3" s="115"/>
      <c r="GMU3" s="115"/>
      <c r="GMV3" s="115"/>
      <c r="GMW3" s="115"/>
      <c r="GMX3" s="115"/>
      <c r="GMY3" s="115"/>
      <c r="GMZ3" s="115"/>
      <c r="GNA3" s="115"/>
      <c r="GNB3" s="115"/>
      <c r="GNC3" s="115"/>
      <c r="GND3" s="115"/>
      <c r="GNE3" s="115"/>
      <c r="GNF3" s="115"/>
      <c r="GNG3" s="115"/>
      <c r="GNH3" s="115"/>
      <c r="GNI3" s="115"/>
      <c r="GNJ3" s="115"/>
      <c r="GNK3" s="115"/>
      <c r="GNL3" s="115"/>
      <c r="GNM3" s="115"/>
      <c r="GNN3" s="115"/>
      <c r="GNO3" s="115"/>
      <c r="GNP3" s="115"/>
      <c r="GNQ3" s="115"/>
      <c r="GNR3" s="115"/>
      <c r="GNS3" s="115"/>
      <c r="GNT3" s="115"/>
      <c r="GNU3" s="115"/>
      <c r="GNV3" s="115"/>
      <c r="GNW3" s="115"/>
      <c r="GNX3" s="115"/>
      <c r="GNY3" s="115"/>
      <c r="GNZ3" s="115"/>
      <c r="GOA3" s="115"/>
      <c r="GOB3" s="115"/>
      <c r="GOC3" s="115"/>
      <c r="GOD3" s="115"/>
      <c r="GOE3" s="115"/>
      <c r="GOF3" s="115"/>
      <c r="GOG3" s="115"/>
      <c r="GOH3" s="115"/>
      <c r="GOI3" s="115"/>
      <c r="GOJ3" s="115"/>
      <c r="GOK3" s="115"/>
      <c r="GOL3" s="115"/>
      <c r="GOM3" s="115"/>
      <c r="GON3" s="115"/>
      <c r="GOO3" s="115"/>
      <c r="GOP3" s="115"/>
      <c r="GOQ3" s="115"/>
      <c r="GOR3" s="115"/>
      <c r="GOS3" s="115"/>
      <c r="GOT3" s="115"/>
      <c r="GOU3" s="115"/>
      <c r="GOV3" s="115"/>
      <c r="GOW3" s="115"/>
      <c r="GOX3" s="115"/>
      <c r="GOY3" s="115"/>
      <c r="GOZ3" s="115"/>
      <c r="GPA3" s="115"/>
      <c r="GPB3" s="115"/>
      <c r="GPC3" s="115"/>
      <c r="GPD3" s="115"/>
      <c r="GPE3" s="115"/>
      <c r="GPF3" s="115"/>
      <c r="GPG3" s="115"/>
      <c r="GPH3" s="115"/>
      <c r="GPI3" s="115"/>
      <c r="GPJ3" s="115"/>
      <c r="GPK3" s="115"/>
      <c r="GPL3" s="115"/>
      <c r="GPM3" s="115"/>
      <c r="GPN3" s="115"/>
      <c r="GPO3" s="115"/>
      <c r="GPP3" s="115"/>
      <c r="GPQ3" s="115"/>
      <c r="GPR3" s="115"/>
      <c r="GPS3" s="115"/>
      <c r="GPT3" s="115"/>
      <c r="GPU3" s="115"/>
      <c r="GPV3" s="115"/>
      <c r="GPW3" s="115"/>
      <c r="GPX3" s="115"/>
      <c r="GPY3" s="115"/>
      <c r="GPZ3" s="115"/>
      <c r="GQA3" s="115"/>
      <c r="GQB3" s="115"/>
      <c r="GQC3" s="115"/>
      <c r="GQD3" s="115"/>
      <c r="GQE3" s="115"/>
      <c r="GQF3" s="115"/>
      <c r="GQG3" s="115"/>
      <c r="GQH3" s="115"/>
      <c r="GQI3" s="115"/>
      <c r="GQJ3" s="115"/>
      <c r="GQK3" s="115"/>
      <c r="GQL3" s="115"/>
      <c r="GQM3" s="115"/>
      <c r="GQN3" s="115"/>
      <c r="GQO3" s="115"/>
      <c r="GQP3" s="115"/>
      <c r="GQQ3" s="115"/>
      <c r="GQR3" s="115"/>
      <c r="GQS3" s="115"/>
      <c r="GQT3" s="115"/>
      <c r="GQU3" s="115"/>
      <c r="GQV3" s="115"/>
      <c r="GQW3" s="115"/>
      <c r="GQX3" s="115"/>
      <c r="GQY3" s="115"/>
      <c r="GQZ3" s="115"/>
      <c r="GRA3" s="115"/>
      <c r="GRB3" s="115"/>
      <c r="GRC3" s="115"/>
      <c r="GRD3" s="115"/>
      <c r="GRE3" s="115"/>
      <c r="GRF3" s="115"/>
      <c r="GRG3" s="115"/>
      <c r="GRH3" s="115"/>
      <c r="GRI3" s="115"/>
      <c r="GRJ3" s="115"/>
      <c r="GRK3" s="115"/>
      <c r="GRL3" s="115"/>
      <c r="GRM3" s="115"/>
      <c r="GRN3" s="115"/>
      <c r="GRO3" s="115"/>
      <c r="GRP3" s="115"/>
      <c r="GRQ3" s="115"/>
      <c r="GRR3" s="115"/>
      <c r="GRS3" s="115"/>
      <c r="GRT3" s="115"/>
      <c r="GRU3" s="115"/>
      <c r="GRV3" s="115"/>
      <c r="GRW3" s="115"/>
      <c r="GRX3" s="115"/>
      <c r="GRY3" s="115"/>
      <c r="GRZ3" s="115"/>
      <c r="GSA3" s="115"/>
      <c r="GSB3" s="115"/>
      <c r="GSC3" s="115"/>
      <c r="GSD3" s="115"/>
      <c r="GSE3" s="115"/>
      <c r="GSF3" s="115"/>
      <c r="GSG3" s="115"/>
      <c r="GSH3" s="115"/>
      <c r="GSI3" s="115"/>
      <c r="GSJ3" s="115"/>
      <c r="GSK3" s="115"/>
      <c r="GSL3" s="115"/>
      <c r="GSM3" s="115"/>
      <c r="GSN3" s="115"/>
      <c r="GSO3" s="115"/>
      <c r="GSP3" s="115"/>
      <c r="GSQ3" s="115"/>
      <c r="GSR3" s="115"/>
      <c r="GSS3" s="115"/>
      <c r="GST3" s="115"/>
      <c r="GSU3" s="115"/>
      <c r="GSV3" s="115"/>
      <c r="GSW3" s="115"/>
      <c r="GSX3" s="115"/>
      <c r="GSY3" s="115"/>
      <c r="GSZ3" s="115"/>
      <c r="GTA3" s="115"/>
      <c r="GTB3" s="115"/>
      <c r="GTC3" s="115"/>
      <c r="GTD3" s="115"/>
      <c r="GTE3" s="115"/>
      <c r="GTF3" s="115"/>
      <c r="GTG3" s="115"/>
      <c r="GTH3" s="115"/>
      <c r="GTI3" s="115"/>
      <c r="GTJ3" s="115"/>
      <c r="GTK3" s="115"/>
      <c r="GTL3" s="115"/>
      <c r="GTM3" s="115"/>
      <c r="GTN3" s="115"/>
      <c r="GTO3" s="115"/>
      <c r="GTP3" s="115"/>
      <c r="GTQ3" s="115"/>
      <c r="GTR3" s="115"/>
      <c r="GTS3" s="115"/>
      <c r="GTT3" s="115"/>
      <c r="GTU3" s="115"/>
      <c r="GTV3" s="115"/>
      <c r="GTW3" s="115"/>
      <c r="GTX3" s="115"/>
      <c r="GTY3" s="115"/>
      <c r="GTZ3" s="115"/>
      <c r="GUA3" s="115"/>
      <c r="GUB3" s="115"/>
      <c r="GUC3" s="115"/>
      <c r="GUD3" s="115"/>
      <c r="GUE3" s="115"/>
      <c r="GUF3" s="115"/>
      <c r="GUG3" s="115"/>
      <c r="GUH3" s="115"/>
      <c r="GUI3" s="115"/>
      <c r="GUJ3" s="115"/>
      <c r="GUK3" s="115"/>
      <c r="GUL3" s="115"/>
      <c r="GUM3" s="115"/>
      <c r="GUN3" s="115"/>
      <c r="GUO3" s="115"/>
      <c r="GUP3" s="115"/>
      <c r="GUQ3" s="115"/>
      <c r="GUR3" s="115"/>
      <c r="GUS3" s="115"/>
      <c r="GUT3" s="115"/>
      <c r="GUU3" s="115"/>
      <c r="GUV3" s="115"/>
      <c r="GUW3" s="115"/>
      <c r="GUX3" s="115"/>
      <c r="GUY3" s="115"/>
      <c r="GUZ3" s="115"/>
      <c r="GVA3" s="115"/>
      <c r="GVB3" s="115"/>
      <c r="GVC3" s="115"/>
      <c r="GVD3" s="115"/>
      <c r="GVE3" s="115"/>
      <c r="GVF3" s="115"/>
      <c r="GVG3" s="115"/>
      <c r="GVH3" s="115"/>
      <c r="GVI3" s="115"/>
      <c r="GVJ3" s="115"/>
      <c r="GVK3" s="115"/>
      <c r="GVL3" s="115"/>
      <c r="GVM3" s="115"/>
      <c r="GVN3" s="115"/>
      <c r="GVO3" s="115"/>
      <c r="GVP3" s="115"/>
      <c r="GVQ3" s="115"/>
      <c r="GVR3" s="115"/>
      <c r="GVS3" s="115"/>
      <c r="GVT3" s="115"/>
      <c r="GVU3" s="115"/>
      <c r="GVV3" s="115"/>
      <c r="GVW3" s="115"/>
      <c r="GVX3" s="115"/>
      <c r="GVY3" s="115"/>
      <c r="GVZ3" s="115"/>
      <c r="GWA3" s="115"/>
      <c r="GWB3" s="115"/>
      <c r="GWC3" s="115"/>
      <c r="GWD3" s="115"/>
      <c r="GWE3" s="115"/>
      <c r="GWF3" s="115"/>
      <c r="GWG3" s="115"/>
      <c r="GWH3" s="115"/>
      <c r="GWI3" s="115"/>
      <c r="GWJ3" s="115"/>
      <c r="GWK3" s="115"/>
      <c r="GWL3" s="115"/>
      <c r="GWM3" s="115"/>
      <c r="GWN3" s="115"/>
      <c r="GWO3" s="115"/>
      <c r="GWP3" s="115"/>
      <c r="GWQ3" s="115"/>
      <c r="GWR3" s="115"/>
      <c r="GWS3" s="115"/>
      <c r="GWT3" s="115"/>
      <c r="GWU3" s="115"/>
      <c r="GWV3" s="115"/>
      <c r="GWW3" s="115"/>
      <c r="GWX3" s="115"/>
      <c r="GWY3" s="115"/>
      <c r="GWZ3" s="115"/>
      <c r="GXA3" s="115"/>
      <c r="GXB3" s="115"/>
      <c r="GXC3" s="115"/>
      <c r="GXD3" s="115"/>
      <c r="GXE3" s="115"/>
      <c r="GXF3" s="115"/>
      <c r="GXG3" s="115"/>
      <c r="GXH3" s="115"/>
      <c r="GXI3" s="115"/>
      <c r="GXJ3" s="115"/>
      <c r="GXK3" s="115"/>
      <c r="GXL3" s="115"/>
      <c r="GXM3" s="115"/>
      <c r="GXN3" s="115"/>
      <c r="GXO3" s="115"/>
      <c r="GXP3" s="115"/>
      <c r="GXQ3" s="115"/>
      <c r="GXR3" s="115"/>
      <c r="GXS3" s="115"/>
      <c r="GXT3" s="115"/>
      <c r="GXU3" s="115"/>
      <c r="GXV3" s="115"/>
      <c r="GXW3" s="115"/>
      <c r="GXX3" s="115"/>
      <c r="GXY3" s="115"/>
      <c r="GXZ3" s="115"/>
      <c r="GYA3" s="115"/>
      <c r="GYB3" s="115"/>
      <c r="GYC3" s="115"/>
      <c r="GYD3" s="115"/>
      <c r="GYE3" s="115"/>
      <c r="GYF3" s="115"/>
      <c r="GYG3" s="115"/>
      <c r="GYH3" s="115"/>
      <c r="GYI3" s="115"/>
      <c r="GYJ3" s="115"/>
      <c r="GYK3" s="115"/>
      <c r="GYL3" s="115"/>
      <c r="GYM3" s="115"/>
      <c r="GYN3" s="115"/>
      <c r="GYO3" s="115"/>
      <c r="GYP3" s="115"/>
      <c r="GYQ3" s="115"/>
      <c r="GYR3" s="115"/>
      <c r="GYS3" s="115"/>
      <c r="GYT3" s="115"/>
      <c r="GYU3" s="115"/>
      <c r="GYV3" s="115"/>
      <c r="GYW3" s="115"/>
      <c r="GYX3" s="115"/>
      <c r="GYY3" s="115"/>
      <c r="GYZ3" s="115"/>
      <c r="GZA3" s="115"/>
      <c r="GZB3" s="115"/>
      <c r="GZC3" s="115"/>
      <c r="GZD3" s="115"/>
      <c r="GZE3" s="115"/>
      <c r="GZF3" s="115"/>
      <c r="GZG3" s="115"/>
      <c r="GZH3" s="115"/>
      <c r="GZI3" s="115"/>
      <c r="GZJ3" s="115"/>
      <c r="GZK3" s="115"/>
      <c r="GZL3" s="115"/>
      <c r="GZM3" s="115"/>
      <c r="GZN3" s="115"/>
      <c r="GZO3" s="115"/>
      <c r="GZP3" s="115"/>
      <c r="GZQ3" s="115"/>
      <c r="GZR3" s="115"/>
      <c r="GZS3" s="115"/>
      <c r="GZT3" s="115"/>
      <c r="GZU3" s="115"/>
      <c r="GZV3" s="115"/>
      <c r="GZW3" s="115"/>
      <c r="GZX3" s="115"/>
      <c r="GZY3" s="115"/>
      <c r="GZZ3" s="115"/>
      <c r="HAA3" s="115"/>
      <c r="HAB3" s="115"/>
      <c r="HAC3" s="115"/>
      <c r="HAD3" s="115"/>
      <c r="HAE3" s="115"/>
      <c r="HAF3" s="115"/>
      <c r="HAG3" s="115"/>
      <c r="HAH3" s="115"/>
      <c r="HAI3" s="115"/>
      <c r="HAJ3" s="115"/>
      <c r="HAK3" s="115"/>
      <c r="HAL3" s="115"/>
      <c r="HAM3" s="115"/>
      <c r="HAN3" s="115"/>
      <c r="HAO3" s="115"/>
      <c r="HAP3" s="115"/>
      <c r="HAQ3" s="115"/>
      <c r="HAR3" s="115"/>
      <c r="HAS3" s="115"/>
      <c r="HAT3" s="115"/>
      <c r="HAU3" s="115"/>
      <c r="HAV3" s="115"/>
      <c r="HAW3" s="115"/>
      <c r="HAX3" s="115"/>
      <c r="HAY3" s="115"/>
      <c r="HAZ3" s="115"/>
      <c r="HBA3" s="115"/>
      <c r="HBB3" s="115"/>
      <c r="HBC3" s="115"/>
      <c r="HBD3" s="115"/>
      <c r="HBE3" s="115"/>
      <c r="HBF3" s="115"/>
      <c r="HBG3" s="115"/>
      <c r="HBH3" s="115"/>
      <c r="HBI3" s="115"/>
      <c r="HBJ3" s="115"/>
      <c r="HBK3" s="115"/>
      <c r="HBL3" s="115"/>
      <c r="HBM3" s="115"/>
      <c r="HBN3" s="115"/>
      <c r="HBO3" s="115"/>
      <c r="HBP3" s="115"/>
      <c r="HBQ3" s="115"/>
      <c r="HBR3" s="115"/>
      <c r="HBS3" s="115"/>
      <c r="HBT3" s="115"/>
      <c r="HBU3" s="115"/>
      <c r="HBV3" s="115"/>
      <c r="HBW3" s="115"/>
      <c r="HBX3" s="115"/>
      <c r="HBY3" s="115"/>
      <c r="HBZ3" s="115"/>
      <c r="HCA3" s="115"/>
      <c r="HCB3" s="115"/>
      <c r="HCC3" s="115"/>
      <c r="HCD3" s="115"/>
      <c r="HCE3" s="115"/>
      <c r="HCF3" s="115"/>
      <c r="HCG3" s="115"/>
      <c r="HCH3" s="115"/>
      <c r="HCI3" s="115"/>
      <c r="HCJ3" s="115"/>
      <c r="HCK3" s="115"/>
      <c r="HCL3" s="115"/>
      <c r="HCM3" s="115"/>
      <c r="HCN3" s="115"/>
      <c r="HCO3" s="115"/>
      <c r="HCP3" s="115"/>
      <c r="HCQ3" s="115"/>
      <c r="HCR3" s="115"/>
      <c r="HCS3" s="115"/>
      <c r="HCT3" s="115"/>
      <c r="HCU3" s="115"/>
      <c r="HCV3" s="115"/>
      <c r="HCW3" s="115"/>
      <c r="HCX3" s="115"/>
      <c r="HCY3" s="115"/>
      <c r="HCZ3" s="115"/>
      <c r="HDA3" s="115"/>
      <c r="HDB3" s="115"/>
      <c r="HDC3" s="115"/>
      <c r="HDD3" s="115"/>
      <c r="HDE3" s="115"/>
      <c r="HDF3" s="115"/>
      <c r="HDG3" s="115"/>
      <c r="HDH3" s="115"/>
      <c r="HDI3" s="115"/>
      <c r="HDJ3" s="115"/>
      <c r="HDK3" s="115"/>
      <c r="HDL3" s="115"/>
      <c r="HDM3" s="115"/>
      <c r="HDN3" s="115"/>
      <c r="HDO3" s="115"/>
      <c r="HDP3" s="115"/>
      <c r="HDQ3" s="115"/>
      <c r="HDR3" s="115"/>
      <c r="HDS3" s="115"/>
      <c r="HDT3" s="115"/>
      <c r="HDU3" s="115"/>
      <c r="HDV3" s="115"/>
      <c r="HDW3" s="115"/>
      <c r="HDX3" s="115"/>
      <c r="HDY3" s="115"/>
      <c r="HDZ3" s="115"/>
      <c r="HEA3" s="115"/>
      <c r="HEB3" s="115"/>
      <c r="HEC3" s="115"/>
      <c r="HED3" s="115"/>
      <c r="HEE3" s="115"/>
      <c r="HEF3" s="115"/>
      <c r="HEG3" s="115"/>
      <c r="HEH3" s="115"/>
      <c r="HEI3" s="115"/>
      <c r="HEJ3" s="115"/>
      <c r="HEK3" s="115"/>
      <c r="HEL3" s="115"/>
      <c r="HEM3" s="115"/>
      <c r="HEN3" s="115"/>
      <c r="HEO3" s="115"/>
      <c r="HEP3" s="115"/>
      <c r="HEQ3" s="115"/>
      <c r="HER3" s="115"/>
      <c r="HES3" s="115"/>
      <c r="HET3" s="115"/>
      <c r="HEU3" s="115"/>
      <c r="HEV3" s="115"/>
      <c r="HEW3" s="115"/>
      <c r="HEX3" s="115"/>
      <c r="HEY3" s="115"/>
      <c r="HEZ3" s="115"/>
      <c r="HFA3" s="115"/>
      <c r="HFB3" s="115"/>
      <c r="HFC3" s="115"/>
      <c r="HFD3" s="115"/>
      <c r="HFE3" s="115"/>
      <c r="HFF3" s="115"/>
      <c r="HFG3" s="115"/>
      <c r="HFH3" s="115"/>
      <c r="HFI3" s="115"/>
      <c r="HFJ3" s="115"/>
      <c r="HFK3" s="115"/>
      <c r="HFL3" s="115"/>
      <c r="HFM3" s="115"/>
      <c r="HFN3" s="115"/>
      <c r="HFO3" s="115"/>
      <c r="HFP3" s="115"/>
      <c r="HFQ3" s="115"/>
      <c r="HFR3" s="115"/>
      <c r="HFS3" s="115"/>
      <c r="HFT3" s="115"/>
      <c r="HFU3" s="115"/>
      <c r="HFV3" s="115"/>
      <c r="HFW3" s="115"/>
      <c r="HFX3" s="115"/>
      <c r="HFY3" s="115"/>
      <c r="HFZ3" s="115"/>
      <c r="HGA3" s="115"/>
      <c r="HGB3" s="115"/>
      <c r="HGC3" s="115"/>
      <c r="HGD3" s="115"/>
      <c r="HGE3" s="115"/>
      <c r="HGF3" s="115"/>
      <c r="HGG3" s="115"/>
      <c r="HGH3" s="115"/>
      <c r="HGI3" s="115"/>
      <c r="HGJ3" s="115"/>
      <c r="HGK3" s="115"/>
      <c r="HGL3" s="115"/>
      <c r="HGM3" s="115"/>
      <c r="HGN3" s="115"/>
      <c r="HGO3" s="115"/>
      <c r="HGP3" s="115"/>
      <c r="HGQ3" s="115"/>
      <c r="HGR3" s="115"/>
      <c r="HGS3" s="115"/>
      <c r="HGT3" s="115"/>
      <c r="HGU3" s="115"/>
      <c r="HGV3" s="115"/>
      <c r="HGW3" s="115"/>
      <c r="HGX3" s="115"/>
      <c r="HGY3" s="115"/>
      <c r="HGZ3" s="115"/>
      <c r="HHA3" s="115"/>
      <c r="HHB3" s="115"/>
      <c r="HHC3" s="115"/>
      <c r="HHD3" s="115"/>
      <c r="HHE3" s="115"/>
      <c r="HHF3" s="115"/>
      <c r="HHG3" s="115"/>
      <c r="HHH3" s="115"/>
      <c r="HHI3" s="115"/>
      <c r="HHJ3" s="115"/>
      <c r="HHK3" s="115"/>
      <c r="HHL3" s="115"/>
      <c r="HHM3" s="115"/>
      <c r="HHN3" s="115"/>
      <c r="HHO3" s="115"/>
      <c r="HHP3" s="115"/>
      <c r="HHQ3" s="115"/>
      <c r="HHR3" s="115"/>
      <c r="HHS3" s="115"/>
      <c r="HHT3" s="115"/>
      <c r="HHU3" s="115"/>
      <c r="HHV3" s="115"/>
      <c r="HHW3" s="115"/>
      <c r="HHX3" s="115"/>
      <c r="HHY3" s="115"/>
      <c r="HHZ3" s="115"/>
      <c r="HIA3" s="115"/>
      <c r="HIB3" s="115"/>
      <c r="HIC3" s="115"/>
      <c r="HID3" s="115"/>
      <c r="HIE3" s="115"/>
      <c r="HIF3" s="115"/>
      <c r="HIG3" s="115"/>
      <c r="HIH3" s="115"/>
      <c r="HII3" s="115"/>
      <c r="HIJ3" s="115"/>
      <c r="HIK3" s="115"/>
      <c r="HIL3" s="115"/>
      <c r="HIM3" s="115"/>
      <c r="HIN3" s="115"/>
      <c r="HIO3" s="115"/>
      <c r="HIP3" s="115"/>
      <c r="HIQ3" s="115"/>
      <c r="HIR3" s="115"/>
      <c r="HIS3" s="115"/>
      <c r="HIT3" s="115"/>
      <c r="HIU3" s="115"/>
      <c r="HIV3" s="115"/>
      <c r="HIW3" s="115"/>
      <c r="HIX3" s="115"/>
      <c r="HIY3" s="115"/>
      <c r="HIZ3" s="115"/>
      <c r="HJA3" s="115"/>
      <c r="HJB3" s="115"/>
      <c r="HJC3" s="115"/>
      <c r="HJD3" s="115"/>
      <c r="HJE3" s="115"/>
      <c r="HJF3" s="115"/>
      <c r="HJG3" s="115"/>
      <c r="HJH3" s="115"/>
      <c r="HJI3" s="115"/>
      <c r="HJJ3" s="115"/>
      <c r="HJK3" s="115"/>
      <c r="HJL3" s="115"/>
      <c r="HJM3" s="115"/>
      <c r="HJN3" s="115"/>
      <c r="HJO3" s="115"/>
      <c r="HJP3" s="115"/>
      <c r="HJQ3" s="115"/>
      <c r="HJR3" s="115"/>
      <c r="HJS3" s="115"/>
      <c r="HJT3" s="115"/>
      <c r="HJU3" s="115"/>
      <c r="HJV3" s="115"/>
      <c r="HJW3" s="115"/>
      <c r="HJX3" s="115"/>
      <c r="HJY3" s="115"/>
      <c r="HJZ3" s="115"/>
      <c r="HKA3" s="115"/>
      <c r="HKB3" s="115"/>
      <c r="HKC3" s="115"/>
      <c r="HKD3" s="115"/>
      <c r="HKE3" s="115"/>
      <c r="HKF3" s="115"/>
      <c r="HKG3" s="115"/>
      <c r="HKH3" s="115"/>
      <c r="HKI3" s="115"/>
      <c r="HKJ3" s="115"/>
      <c r="HKK3" s="115"/>
      <c r="HKL3" s="115"/>
      <c r="HKM3" s="115"/>
      <c r="HKN3" s="115"/>
      <c r="HKO3" s="115"/>
      <c r="HKP3" s="115"/>
      <c r="HKQ3" s="115"/>
      <c r="HKR3" s="115"/>
      <c r="HKS3" s="115"/>
      <c r="HKT3" s="115"/>
      <c r="HKU3" s="115"/>
      <c r="HKV3" s="115"/>
      <c r="HKW3" s="115"/>
      <c r="HKX3" s="115"/>
      <c r="HKY3" s="115"/>
      <c r="HKZ3" s="115"/>
      <c r="HLA3" s="115"/>
      <c r="HLB3" s="115"/>
      <c r="HLC3" s="115"/>
      <c r="HLD3" s="115"/>
      <c r="HLE3" s="115"/>
      <c r="HLF3" s="115"/>
      <c r="HLG3" s="115"/>
      <c r="HLH3" s="115"/>
      <c r="HLI3" s="115"/>
      <c r="HLJ3" s="115"/>
      <c r="HLK3" s="115"/>
      <c r="HLL3" s="115"/>
      <c r="HLM3" s="115"/>
      <c r="HLN3" s="115"/>
      <c r="HLO3" s="115"/>
      <c r="HLP3" s="115"/>
      <c r="HLQ3" s="115"/>
      <c r="HLR3" s="115"/>
      <c r="HLS3" s="115"/>
      <c r="HLT3" s="115"/>
      <c r="HLU3" s="115"/>
      <c r="HLV3" s="115"/>
      <c r="HLW3" s="115"/>
      <c r="HLX3" s="115"/>
      <c r="HLY3" s="115"/>
      <c r="HLZ3" s="115"/>
      <c r="HMA3" s="115"/>
      <c r="HMB3" s="115"/>
      <c r="HMC3" s="115"/>
      <c r="HMD3" s="115"/>
      <c r="HME3" s="115"/>
      <c r="HMF3" s="115"/>
      <c r="HMG3" s="115"/>
      <c r="HMH3" s="115"/>
      <c r="HMI3" s="115"/>
      <c r="HMJ3" s="115"/>
      <c r="HMK3" s="115"/>
      <c r="HML3" s="115"/>
      <c r="HMM3" s="115"/>
      <c r="HMN3" s="115"/>
      <c r="HMO3" s="115"/>
      <c r="HMP3" s="115"/>
      <c r="HMQ3" s="115"/>
      <c r="HMR3" s="115"/>
      <c r="HMS3" s="115"/>
      <c r="HMT3" s="115"/>
      <c r="HMU3" s="115"/>
      <c r="HMV3" s="115"/>
      <c r="HMW3" s="115"/>
      <c r="HMX3" s="115"/>
      <c r="HMY3" s="115"/>
      <c r="HMZ3" s="115"/>
      <c r="HNA3" s="115"/>
      <c r="HNB3" s="115"/>
      <c r="HNC3" s="115"/>
      <c r="HND3" s="115"/>
      <c r="HNE3" s="115"/>
      <c r="HNF3" s="115"/>
      <c r="HNG3" s="115"/>
      <c r="HNH3" s="115"/>
      <c r="HNI3" s="115"/>
      <c r="HNJ3" s="115"/>
      <c r="HNK3" s="115"/>
      <c r="HNL3" s="115"/>
      <c r="HNM3" s="115"/>
      <c r="HNN3" s="115"/>
      <c r="HNO3" s="115"/>
      <c r="HNP3" s="115"/>
      <c r="HNQ3" s="115"/>
      <c r="HNR3" s="115"/>
      <c r="HNS3" s="115"/>
      <c r="HNT3" s="115"/>
      <c r="HNU3" s="115"/>
      <c r="HNV3" s="115"/>
      <c r="HNW3" s="115"/>
      <c r="HNX3" s="115"/>
      <c r="HNY3" s="115"/>
      <c r="HNZ3" s="115"/>
      <c r="HOA3" s="115"/>
      <c r="HOB3" s="115"/>
      <c r="HOC3" s="115"/>
      <c r="HOD3" s="115"/>
      <c r="HOE3" s="115"/>
      <c r="HOF3" s="115"/>
      <c r="HOG3" s="115"/>
      <c r="HOH3" s="115"/>
      <c r="HOI3" s="115"/>
      <c r="HOJ3" s="115"/>
      <c r="HOK3" s="115"/>
      <c r="HOL3" s="115"/>
      <c r="HOM3" s="115"/>
      <c r="HON3" s="115"/>
      <c r="HOO3" s="115"/>
      <c r="HOP3" s="115"/>
      <c r="HOQ3" s="115"/>
      <c r="HOR3" s="115"/>
      <c r="HOS3" s="115"/>
      <c r="HOT3" s="115"/>
      <c r="HOU3" s="115"/>
      <c r="HOV3" s="115"/>
      <c r="HOW3" s="115"/>
      <c r="HOX3" s="115"/>
      <c r="HOY3" s="115"/>
      <c r="HOZ3" s="115"/>
      <c r="HPA3" s="115"/>
      <c r="HPB3" s="115"/>
      <c r="HPC3" s="115"/>
      <c r="HPD3" s="115"/>
      <c r="HPE3" s="115"/>
      <c r="HPF3" s="115"/>
      <c r="HPG3" s="115"/>
      <c r="HPH3" s="115"/>
      <c r="HPI3" s="115"/>
      <c r="HPJ3" s="115"/>
      <c r="HPK3" s="115"/>
      <c r="HPL3" s="115"/>
      <c r="HPM3" s="115"/>
      <c r="HPN3" s="115"/>
      <c r="HPO3" s="115"/>
      <c r="HPP3" s="115"/>
      <c r="HPQ3" s="115"/>
      <c r="HPR3" s="115"/>
      <c r="HPS3" s="115"/>
      <c r="HPT3" s="115"/>
      <c r="HPU3" s="115"/>
      <c r="HPV3" s="115"/>
      <c r="HPW3" s="115"/>
      <c r="HPX3" s="115"/>
      <c r="HPY3" s="115"/>
      <c r="HPZ3" s="115"/>
      <c r="HQA3" s="115"/>
      <c r="HQB3" s="115"/>
      <c r="HQC3" s="115"/>
      <c r="HQD3" s="115"/>
      <c r="HQE3" s="115"/>
      <c r="HQF3" s="115"/>
      <c r="HQG3" s="115"/>
      <c r="HQH3" s="115"/>
      <c r="HQI3" s="115"/>
      <c r="HQJ3" s="115"/>
      <c r="HQK3" s="115"/>
      <c r="HQL3" s="115"/>
      <c r="HQM3" s="115"/>
      <c r="HQN3" s="115"/>
      <c r="HQO3" s="115"/>
      <c r="HQP3" s="115"/>
      <c r="HQQ3" s="115"/>
      <c r="HQR3" s="115"/>
      <c r="HQS3" s="115"/>
      <c r="HQT3" s="115"/>
      <c r="HQU3" s="115"/>
      <c r="HQV3" s="115"/>
      <c r="HQW3" s="115"/>
      <c r="HQX3" s="115"/>
      <c r="HQY3" s="115"/>
      <c r="HQZ3" s="115"/>
      <c r="HRA3" s="115"/>
      <c r="HRB3" s="115"/>
      <c r="HRC3" s="115"/>
      <c r="HRD3" s="115"/>
      <c r="HRE3" s="115"/>
      <c r="HRF3" s="115"/>
      <c r="HRG3" s="115"/>
      <c r="HRH3" s="115"/>
      <c r="HRI3" s="115"/>
      <c r="HRJ3" s="115"/>
      <c r="HRK3" s="115"/>
      <c r="HRL3" s="115"/>
      <c r="HRM3" s="115"/>
      <c r="HRN3" s="115"/>
      <c r="HRO3" s="115"/>
      <c r="HRP3" s="115"/>
      <c r="HRQ3" s="115"/>
      <c r="HRR3" s="115"/>
      <c r="HRS3" s="115"/>
      <c r="HRT3" s="115"/>
      <c r="HRU3" s="115"/>
      <c r="HRV3" s="115"/>
      <c r="HRW3" s="115"/>
      <c r="HRX3" s="115"/>
      <c r="HRY3" s="115"/>
      <c r="HRZ3" s="115"/>
      <c r="HSA3" s="115"/>
      <c r="HSB3" s="115"/>
      <c r="HSC3" s="115"/>
      <c r="HSD3" s="115"/>
      <c r="HSE3" s="115"/>
      <c r="HSF3" s="115"/>
      <c r="HSG3" s="115"/>
      <c r="HSH3" s="115"/>
      <c r="HSI3" s="115"/>
      <c r="HSJ3" s="115"/>
      <c r="HSK3" s="115"/>
      <c r="HSL3" s="115"/>
      <c r="HSM3" s="115"/>
      <c r="HSN3" s="115"/>
      <c r="HSO3" s="115"/>
      <c r="HSP3" s="115"/>
      <c r="HSQ3" s="115"/>
      <c r="HSR3" s="115"/>
      <c r="HSS3" s="115"/>
      <c r="HST3" s="115"/>
      <c r="HSU3" s="115"/>
      <c r="HSV3" s="115"/>
      <c r="HSW3" s="115"/>
      <c r="HSX3" s="115"/>
      <c r="HSY3" s="115"/>
      <c r="HSZ3" s="115"/>
      <c r="HTA3" s="115"/>
      <c r="HTB3" s="115"/>
      <c r="HTC3" s="115"/>
      <c r="HTD3" s="115"/>
      <c r="HTE3" s="115"/>
      <c r="HTF3" s="115"/>
      <c r="HTG3" s="115"/>
      <c r="HTH3" s="115"/>
      <c r="HTI3" s="115"/>
      <c r="HTJ3" s="115"/>
      <c r="HTK3" s="115"/>
      <c r="HTL3" s="115"/>
      <c r="HTM3" s="115"/>
      <c r="HTN3" s="115"/>
      <c r="HTO3" s="115"/>
      <c r="HTP3" s="115"/>
      <c r="HTQ3" s="115"/>
      <c r="HTR3" s="115"/>
      <c r="HTS3" s="115"/>
      <c r="HTT3" s="115"/>
      <c r="HTU3" s="115"/>
      <c r="HTV3" s="115"/>
      <c r="HTW3" s="115"/>
      <c r="HTX3" s="115"/>
      <c r="HTY3" s="115"/>
      <c r="HTZ3" s="115"/>
      <c r="HUA3" s="115"/>
      <c r="HUB3" s="115"/>
      <c r="HUC3" s="115"/>
      <c r="HUD3" s="115"/>
      <c r="HUE3" s="115"/>
      <c r="HUF3" s="115"/>
      <c r="HUG3" s="115"/>
      <c r="HUH3" s="115"/>
      <c r="HUI3" s="115"/>
      <c r="HUJ3" s="115"/>
      <c r="HUK3" s="115"/>
      <c r="HUL3" s="115"/>
      <c r="HUM3" s="115"/>
      <c r="HUN3" s="115"/>
      <c r="HUO3" s="115"/>
      <c r="HUP3" s="115"/>
      <c r="HUQ3" s="115"/>
      <c r="HUR3" s="115"/>
      <c r="HUS3" s="115"/>
      <c r="HUT3" s="115"/>
      <c r="HUU3" s="115"/>
      <c r="HUV3" s="115"/>
      <c r="HUW3" s="115"/>
      <c r="HUX3" s="115"/>
      <c r="HUY3" s="115"/>
      <c r="HUZ3" s="115"/>
      <c r="HVA3" s="115"/>
      <c r="HVB3" s="115"/>
      <c r="HVC3" s="115"/>
      <c r="HVD3" s="115"/>
      <c r="HVE3" s="115"/>
      <c r="HVF3" s="115"/>
      <c r="HVG3" s="115"/>
      <c r="HVH3" s="115"/>
      <c r="HVI3" s="115"/>
      <c r="HVJ3" s="115"/>
      <c r="HVK3" s="115"/>
      <c r="HVL3" s="115"/>
      <c r="HVM3" s="115"/>
      <c r="HVN3" s="115"/>
      <c r="HVO3" s="115"/>
      <c r="HVP3" s="115"/>
      <c r="HVQ3" s="115"/>
      <c r="HVR3" s="115"/>
      <c r="HVS3" s="115"/>
      <c r="HVT3" s="115"/>
      <c r="HVU3" s="115"/>
      <c r="HVV3" s="115"/>
      <c r="HVW3" s="115"/>
      <c r="HVX3" s="115"/>
      <c r="HVY3" s="115"/>
      <c r="HVZ3" s="115"/>
      <c r="HWA3" s="115"/>
      <c r="HWB3" s="115"/>
      <c r="HWC3" s="115"/>
      <c r="HWD3" s="115"/>
      <c r="HWE3" s="115"/>
      <c r="HWF3" s="115"/>
      <c r="HWG3" s="115"/>
      <c r="HWH3" s="115"/>
      <c r="HWI3" s="115"/>
      <c r="HWJ3" s="115"/>
      <c r="HWK3" s="115"/>
      <c r="HWL3" s="115"/>
      <c r="HWM3" s="115"/>
      <c r="HWN3" s="115"/>
      <c r="HWO3" s="115"/>
      <c r="HWP3" s="115"/>
      <c r="HWQ3" s="115"/>
      <c r="HWR3" s="115"/>
      <c r="HWS3" s="115"/>
      <c r="HWT3" s="115"/>
      <c r="HWU3" s="115"/>
      <c r="HWV3" s="115"/>
      <c r="HWW3" s="115"/>
      <c r="HWX3" s="115"/>
      <c r="HWY3" s="115"/>
      <c r="HWZ3" s="115"/>
      <c r="HXA3" s="115"/>
      <c r="HXB3" s="115"/>
      <c r="HXC3" s="115"/>
      <c r="HXD3" s="115"/>
      <c r="HXE3" s="115"/>
      <c r="HXF3" s="115"/>
      <c r="HXG3" s="115"/>
      <c r="HXH3" s="115"/>
      <c r="HXI3" s="115"/>
      <c r="HXJ3" s="115"/>
      <c r="HXK3" s="115"/>
      <c r="HXL3" s="115"/>
      <c r="HXM3" s="115"/>
      <c r="HXN3" s="115"/>
      <c r="HXO3" s="115"/>
      <c r="HXP3" s="115"/>
      <c r="HXQ3" s="115"/>
      <c r="HXR3" s="115"/>
      <c r="HXS3" s="115"/>
      <c r="HXT3" s="115"/>
      <c r="HXU3" s="115"/>
      <c r="HXV3" s="115"/>
      <c r="HXW3" s="115"/>
      <c r="HXX3" s="115"/>
      <c r="HXY3" s="115"/>
      <c r="HXZ3" s="115"/>
      <c r="HYA3" s="115"/>
      <c r="HYB3" s="115"/>
      <c r="HYC3" s="115"/>
      <c r="HYD3" s="115"/>
      <c r="HYE3" s="115"/>
      <c r="HYF3" s="115"/>
      <c r="HYG3" s="115"/>
      <c r="HYH3" s="115"/>
      <c r="HYI3" s="115"/>
      <c r="HYJ3" s="115"/>
      <c r="HYK3" s="115"/>
      <c r="HYL3" s="115"/>
      <c r="HYM3" s="115"/>
      <c r="HYN3" s="115"/>
      <c r="HYO3" s="115"/>
      <c r="HYP3" s="115"/>
      <c r="HYQ3" s="115"/>
      <c r="HYR3" s="115"/>
      <c r="HYS3" s="115"/>
      <c r="HYT3" s="115"/>
      <c r="HYU3" s="115"/>
      <c r="HYV3" s="115"/>
      <c r="HYW3" s="115"/>
      <c r="HYX3" s="115"/>
      <c r="HYY3" s="115"/>
      <c r="HYZ3" s="115"/>
      <c r="HZA3" s="115"/>
      <c r="HZB3" s="115"/>
      <c r="HZC3" s="115"/>
      <c r="HZD3" s="115"/>
      <c r="HZE3" s="115"/>
      <c r="HZF3" s="115"/>
      <c r="HZG3" s="115"/>
      <c r="HZH3" s="115"/>
      <c r="HZI3" s="115"/>
      <c r="HZJ3" s="115"/>
      <c r="HZK3" s="115"/>
      <c r="HZL3" s="115"/>
      <c r="HZM3" s="115"/>
      <c r="HZN3" s="115"/>
      <c r="HZO3" s="115"/>
      <c r="HZP3" s="115"/>
      <c r="HZQ3" s="115"/>
      <c r="HZR3" s="115"/>
      <c r="HZS3" s="115"/>
      <c r="HZT3" s="115"/>
      <c r="HZU3" s="115"/>
      <c r="HZV3" s="115"/>
      <c r="HZW3" s="115"/>
      <c r="HZX3" s="115"/>
      <c r="HZY3" s="115"/>
      <c r="HZZ3" s="115"/>
      <c r="IAA3" s="115"/>
      <c r="IAB3" s="115"/>
      <c r="IAC3" s="115"/>
      <c r="IAD3" s="115"/>
      <c r="IAE3" s="115"/>
      <c r="IAF3" s="115"/>
      <c r="IAG3" s="115"/>
      <c r="IAH3" s="115"/>
      <c r="IAI3" s="115"/>
      <c r="IAJ3" s="115"/>
      <c r="IAK3" s="115"/>
      <c r="IAL3" s="115"/>
      <c r="IAM3" s="115"/>
      <c r="IAN3" s="115"/>
      <c r="IAO3" s="115"/>
      <c r="IAP3" s="115"/>
      <c r="IAQ3" s="115"/>
      <c r="IAR3" s="115"/>
      <c r="IAS3" s="115"/>
      <c r="IAT3" s="115"/>
      <c r="IAU3" s="115"/>
      <c r="IAV3" s="115"/>
      <c r="IAW3" s="115"/>
      <c r="IAX3" s="115"/>
      <c r="IAY3" s="115"/>
      <c r="IAZ3" s="115"/>
      <c r="IBA3" s="115"/>
      <c r="IBB3" s="115"/>
      <c r="IBC3" s="115"/>
      <c r="IBD3" s="115"/>
      <c r="IBE3" s="115"/>
      <c r="IBF3" s="115"/>
      <c r="IBG3" s="115"/>
      <c r="IBH3" s="115"/>
      <c r="IBI3" s="115"/>
      <c r="IBJ3" s="115"/>
      <c r="IBK3" s="115"/>
      <c r="IBL3" s="115"/>
      <c r="IBM3" s="115"/>
      <c r="IBN3" s="115"/>
      <c r="IBO3" s="115"/>
      <c r="IBP3" s="115"/>
      <c r="IBQ3" s="115"/>
      <c r="IBR3" s="115"/>
      <c r="IBS3" s="115"/>
      <c r="IBT3" s="115"/>
      <c r="IBU3" s="115"/>
      <c r="IBV3" s="115"/>
      <c r="IBW3" s="115"/>
      <c r="IBX3" s="115"/>
      <c r="IBY3" s="115"/>
      <c r="IBZ3" s="115"/>
      <c r="ICA3" s="115"/>
      <c r="ICB3" s="115"/>
      <c r="ICC3" s="115"/>
      <c r="ICD3" s="115"/>
      <c r="ICE3" s="115"/>
      <c r="ICF3" s="115"/>
      <c r="ICG3" s="115"/>
      <c r="ICH3" s="115"/>
      <c r="ICI3" s="115"/>
      <c r="ICJ3" s="115"/>
      <c r="ICK3" s="115"/>
      <c r="ICL3" s="115"/>
      <c r="ICM3" s="115"/>
      <c r="ICN3" s="115"/>
      <c r="ICO3" s="115"/>
      <c r="ICP3" s="115"/>
      <c r="ICQ3" s="115"/>
      <c r="ICR3" s="115"/>
      <c r="ICS3" s="115"/>
      <c r="ICT3" s="115"/>
      <c r="ICU3" s="115"/>
      <c r="ICV3" s="115"/>
      <c r="ICW3" s="115"/>
      <c r="ICX3" s="115"/>
      <c r="ICY3" s="115"/>
      <c r="ICZ3" s="115"/>
      <c r="IDA3" s="115"/>
      <c r="IDB3" s="115"/>
      <c r="IDC3" s="115"/>
      <c r="IDD3" s="115"/>
      <c r="IDE3" s="115"/>
      <c r="IDF3" s="115"/>
      <c r="IDG3" s="115"/>
      <c r="IDH3" s="115"/>
      <c r="IDI3" s="115"/>
      <c r="IDJ3" s="115"/>
      <c r="IDK3" s="115"/>
      <c r="IDL3" s="115"/>
      <c r="IDM3" s="115"/>
      <c r="IDN3" s="115"/>
      <c r="IDO3" s="115"/>
      <c r="IDP3" s="115"/>
      <c r="IDQ3" s="115"/>
      <c r="IDR3" s="115"/>
      <c r="IDS3" s="115"/>
      <c r="IDT3" s="115"/>
      <c r="IDU3" s="115"/>
      <c r="IDV3" s="115"/>
      <c r="IDW3" s="115"/>
      <c r="IDX3" s="115"/>
      <c r="IDY3" s="115"/>
      <c r="IDZ3" s="115"/>
      <c r="IEA3" s="115"/>
      <c r="IEB3" s="115"/>
      <c r="IEC3" s="115"/>
      <c r="IED3" s="115"/>
      <c r="IEE3" s="115"/>
      <c r="IEF3" s="115"/>
      <c r="IEG3" s="115"/>
      <c r="IEH3" s="115"/>
      <c r="IEI3" s="115"/>
      <c r="IEJ3" s="115"/>
      <c r="IEK3" s="115"/>
      <c r="IEL3" s="115"/>
      <c r="IEM3" s="115"/>
      <c r="IEN3" s="115"/>
      <c r="IEO3" s="115"/>
      <c r="IEP3" s="115"/>
      <c r="IEQ3" s="115"/>
      <c r="IER3" s="115"/>
      <c r="IES3" s="115"/>
      <c r="IET3" s="115"/>
      <c r="IEU3" s="115"/>
      <c r="IEV3" s="115"/>
      <c r="IEW3" s="115"/>
      <c r="IEX3" s="115"/>
      <c r="IEY3" s="115"/>
      <c r="IEZ3" s="115"/>
      <c r="IFA3" s="115"/>
      <c r="IFB3" s="115"/>
      <c r="IFC3" s="115"/>
      <c r="IFD3" s="115"/>
      <c r="IFE3" s="115"/>
      <c r="IFF3" s="115"/>
      <c r="IFG3" s="115"/>
      <c r="IFH3" s="115"/>
      <c r="IFI3" s="115"/>
      <c r="IFJ3" s="115"/>
      <c r="IFK3" s="115"/>
      <c r="IFL3" s="115"/>
      <c r="IFM3" s="115"/>
      <c r="IFN3" s="115"/>
      <c r="IFO3" s="115"/>
      <c r="IFP3" s="115"/>
      <c r="IFQ3" s="115"/>
      <c r="IFR3" s="115"/>
      <c r="IFS3" s="115"/>
      <c r="IFT3" s="115"/>
      <c r="IFU3" s="115"/>
      <c r="IFV3" s="115"/>
      <c r="IFW3" s="115"/>
      <c r="IFX3" s="115"/>
      <c r="IFY3" s="115"/>
      <c r="IFZ3" s="115"/>
      <c r="IGA3" s="115"/>
      <c r="IGB3" s="115"/>
      <c r="IGC3" s="115"/>
      <c r="IGD3" s="115"/>
      <c r="IGE3" s="115"/>
      <c r="IGF3" s="115"/>
      <c r="IGG3" s="115"/>
      <c r="IGH3" s="115"/>
      <c r="IGI3" s="115"/>
      <c r="IGJ3" s="115"/>
      <c r="IGK3" s="115"/>
      <c r="IGL3" s="115"/>
      <c r="IGM3" s="115"/>
      <c r="IGN3" s="115"/>
      <c r="IGO3" s="115"/>
      <c r="IGP3" s="115"/>
      <c r="IGQ3" s="115"/>
      <c r="IGR3" s="115"/>
      <c r="IGS3" s="115"/>
      <c r="IGT3" s="115"/>
      <c r="IGU3" s="115"/>
      <c r="IGV3" s="115"/>
      <c r="IGW3" s="115"/>
      <c r="IGX3" s="115"/>
      <c r="IGY3" s="115"/>
      <c r="IGZ3" s="115"/>
      <c r="IHA3" s="115"/>
      <c r="IHB3" s="115"/>
      <c r="IHC3" s="115"/>
      <c r="IHD3" s="115"/>
      <c r="IHE3" s="115"/>
      <c r="IHF3" s="115"/>
      <c r="IHG3" s="115"/>
      <c r="IHH3" s="115"/>
      <c r="IHI3" s="115"/>
      <c r="IHJ3" s="115"/>
      <c r="IHK3" s="115"/>
      <c r="IHL3" s="115"/>
      <c r="IHM3" s="115"/>
      <c r="IHN3" s="115"/>
      <c r="IHO3" s="115"/>
      <c r="IHP3" s="115"/>
      <c r="IHQ3" s="115"/>
      <c r="IHR3" s="115"/>
      <c r="IHS3" s="115"/>
      <c r="IHT3" s="115"/>
      <c r="IHU3" s="115"/>
      <c r="IHV3" s="115"/>
      <c r="IHW3" s="115"/>
      <c r="IHX3" s="115"/>
      <c r="IHY3" s="115"/>
      <c r="IHZ3" s="115"/>
      <c r="IIA3" s="115"/>
      <c r="IIB3" s="115"/>
      <c r="IIC3" s="115"/>
      <c r="IID3" s="115"/>
      <c r="IIE3" s="115"/>
      <c r="IIF3" s="115"/>
      <c r="IIG3" s="115"/>
      <c r="IIH3" s="115"/>
      <c r="III3" s="115"/>
      <c r="IIJ3" s="115"/>
      <c r="IIK3" s="115"/>
      <c r="IIL3" s="115"/>
      <c r="IIM3" s="115"/>
      <c r="IIN3" s="115"/>
      <c r="IIO3" s="115"/>
      <c r="IIP3" s="115"/>
      <c r="IIQ3" s="115"/>
      <c r="IIR3" s="115"/>
      <c r="IIS3" s="115"/>
      <c r="IIT3" s="115"/>
      <c r="IIU3" s="115"/>
      <c r="IIV3" s="115"/>
      <c r="IIW3" s="115"/>
      <c r="IIX3" s="115"/>
      <c r="IIY3" s="115"/>
      <c r="IIZ3" s="115"/>
      <c r="IJA3" s="115"/>
      <c r="IJB3" s="115"/>
      <c r="IJC3" s="115"/>
      <c r="IJD3" s="115"/>
      <c r="IJE3" s="115"/>
      <c r="IJF3" s="115"/>
      <c r="IJG3" s="115"/>
      <c r="IJH3" s="115"/>
      <c r="IJI3" s="115"/>
      <c r="IJJ3" s="115"/>
      <c r="IJK3" s="115"/>
      <c r="IJL3" s="115"/>
      <c r="IJM3" s="115"/>
      <c r="IJN3" s="115"/>
      <c r="IJO3" s="115"/>
      <c r="IJP3" s="115"/>
      <c r="IJQ3" s="115"/>
      <c r="IJR3" s="115"/>
      <c r="IJS3" s="115"/>
      <c r="IJT3" s="115"/>
      <c r="IJU3" s="115"/>
      <c r="IJV3" s="115"/>
      <c r="IJW3" s="115"/>
      <c r="IJX3" s="115"/>
      <c r="IJY3" s="115"/>
      <c r="IJZ3" s="115"/>
      <c r="IKA3" s="115"/>
      <c r="IKB3" s="115"/>
      <c r="IKC3" s="115"/>
      <c r="IKD3" s="115"/>
      <c r="IKE3" s="115"/>
      <c r="IKF3" s="115"/>
      <c r="IKG3" s="115"/>
      <c r="IKH3" s="115"/>
      <c r="IKI3" s="115"/>
      <c r="IKJ3" s="115"/>
      <c r="IKK3" s="115"/>
      <c r="IKL3" s="115"/>
      <c r="IKM3" s="115"/>
      <c r="IKN3" s="115"/>
      <c r="IKO3" s="115"/>
      <c r="IKP3" s="115"/>
      <c r="IKQ3" s="115"/>
      <c r="IKR3" s="115"/>
      <c r="IKS3" s="115"/>
      <c r="IKT3" s="115"/>
      <c r="IKU3" s="115"/>
      <c r="IKV3" s="115"/>
      <c r="IKW3" s="115"/>
      <c r="IKX3" s="115"/>
      <c r="IKY3" s="115"/>
      <c r="IKZ3" s="115"/>
      <c r="ILA3" s="115"/>
      <c r="ILB3" s="115"/>
      <c r="ILC3" s="115"/>
      <c r="ILD3" s="115"/>
      <c r="ILE3" s="115"/>
      <c r="ILF3" s="115"/>
      <c r="ILG3" s="115"/>
      <c r="ILH3" s="115"/>
      <c r="ILI3" s="115"/>
      <c r="ILJ3" s="115"/>
      <c r="ILK3" s="115"/>
      <c r="ILL3" s="115"/>
      <c r="ILM3" s="115"/>
      <c r="ILN3" s="115"/>
      <c r="ILO3" s="115"/>
      <c r="ILP3" s="115"/>
      <c r="ILQ3" s="115"/>
      <c r="ILR3" s="115"/>
      <c r="ILS3" s="115"/>
      <c r="ILT3" s="115"/>
      <c r="ILU3" s="115"/>
      <c r="ILV3" s="115"/>
      <c r="ILW3" s="115"/>
      <c r="ILX3" s="115"/>
      <c r="ILY3" s="115"/>
      <c r="ILZ3" s="115"/>
      <c r="IMA3" s="115"/>
      <c r="IMB3" s="115"/>
      <c r="IMC3" s="115"/>
      <c r="IMD3" s="115"/>
      <c r="IME3" s="115"/>
      <c r="IMF3" s="115"/>
      <c r="IMG3" s="115"/>
      <c r="IMH3" s="115"/>
      <c r="IMI3" s="115"/>
      <c r="IMJ3" s="115"/>
      <c r="IMK3" s="115"/>
      <c r="IML3" s="115"/>
      <c r="IMM3" s="115"/>
      <c r="IMN3" s="115"/>
      <c r="IMO3" s="115"/>
      <c r="IMP3" s="115"/>
      <c r="IMQ3" s="115"/>
      <c r="IMR3" s="115"/>
      <c r="IMS3" s="115"/>
      <c r="IMT3" s="115"/>
      <c r="IMU3" s="115"/>
      <c r="IMV3" s="115"/>
      <c r="IMW3" s="115"/>
      <c r="IMX3" s="115"/>
      <c r="IMY3" s="115"/>
      <c r="IMZ3" s="115"/>
      <c r="INA3" s="115"/>
      <c r="INB3" s="115"/>
      <c r="INC3" s="115"/>
      <c r="IND3" s="115"/>
      <c r="INE3" s="115"/>
      <c r="INF3" s="115"/>
      <c r="ING3" s="115"/>
      <c r="INH3" s="115"/>
      <c r="INI3" s="115"/>
      <c r="INJ3" s="115"/>
      <c r="INK3" s="115"/>
      <c r="INL3" s="115"/>
      <c r="INM3" s="115"/>
      <c r="INN3" s="115"/>
      <c r="INO3" s="115"/>
      <c r="INP3" s="115"/>
      <c r="INQ3" s="115"/>
      <c r="INR3" s="115"/>
      <c r="INS3" s="115"/>
      <c r="INT3" s="115"/>
      <c r="INU3" s="115"/>
      <c r="INV3" s="115"/>
      <c r="INW3" s="115"/>
      <c r="INX3" s="115"/>
      <c r="INY3" s="115"/>
      <c r="INZ3" s="115"/>
      <c r="IOA3" s="115"/>
      <c r="IOB3" s="115"/>
      <c r="IOC3" s="115"/>
      <c r="IOD3" s="115"/>
      <c r="IOE3" s="115"/>
      <c r="IOF3" s="115"/>
      <c r="IOG3" s="115"/>
      <c r="IOH3" s="115"/>
      <c r="IOI3" s="115"/>
      <c r="IOJ3" s="115"/>
      <c r="IOK3" s="115"/>
      <c r="IOL3" s="115"/>
      <c r="IOM3" s="115"/>
      <c r="ION3" s="115"/>
      <c r="IOO3" s="115"/>
      <c r="IOP3" s="115"/>
      <c r="IOQ3" s="115"/>
      <c r="IOR3" s="115"/>
      <c r="IOS3" s="115"/>
      <c r="IOT3" s="115"/>
      <c r="IOU3" s="115"/>
      <c r="IOV3" s="115"/>
      <c r="IOW3" s="115"/>
      <c r="IOX3" s="115"/>
      <c r="IOY3" s="115"/>
      <c r="IOZ3" s="115"/>
      <c r="IPA3" s="115"/>
      <c r="IPB3" s="115"/>
      <c r="IPC3" s="115"/>
      <c r="IPD3" s="115"/>
      <c r="IPE3" s="115"/>
      <c r="IPF3" s="115"/>
      <c r="IPG3" s="115"/>
      <c r="IPH3" s="115"/>
      <c r="IPI3" s="115"/>
      <c r="IPJ3" s="115"/>
      <c r="IPK3" s="115"/>
      <c r="IPL3" s="115"/>
      <c r="IPM3" s="115"/>
      <c r="IPN3" s="115"/>
      <c r="IPO3" s="115"/>
      <c r="IPP3" s="115"/>
      <c r="IPQ3" s="115"/>
      <c r="IPR3" s="115"/>
      <c r="IPS3" s="115"/>
      <c r="IPT3" s="115"/>
      <c r="IPU3" s="115"/>
      <c r="IPV3" s="115"/>
      <c r="IPW3" s="115"/>
      <c r="IPX3" s="115"/>
      <c r="IPY3" s="115"/>
      <c r="IPZ3" s="115"/>
      <c r="IQA3" s="115"/>
      <c r="IQB3" s="115"/>
      <c r="IQC3" s="115"/>
      <c r="IQD3" s="115"/>
      <c r="IQE3" s="115"/>
      <c r="IQF3" s="115"/>
      <c r="IQG3" s="115"/>
      <c r="IQH3" s="115"/>
      <c r="IQI3" s="115"/>
      <c r="IQJ3" s="115"/>
      <c r="IQK3" s="115"/>
      <c r="IQL3" s="115"/>
      <c r="IQM3" s="115"/>
      <c r="IQN3" s="115"/>
      <c r="IQO3" s="115"/>
      <c r="IQP3" s="115"/>
      <c r="IQQ3" s="115"/>
      <c r="IQR3" s="115"/>
      <c r="IQS3" s="115"/>
      <c r="IQT3" s="115"/>
      <c r="IQU3" s="115"/>
      <c r="IQV3" s="115"/>
      <c r="IQW3" s="115"/>
      <c r="IQX3" s="115"/>
      <c r="IQY3" s="115"/>
      <c r="IQZ3" s="115"/>
      <c r="IRA3" s="115"/>
      <c r="IRB3" s="115"/>
      <c r="IRC3" s="115"/>
      <c r="IRD3" s="115"/>
      <c r="IRE3" s="115"/>
      <c r="IRF3" s="115"/>
      <c r="IRG3" s="115"/>
      <c r="IRH3" s="115"/>
      <c r="IRI3" s="115"/>
      <c r="IRJ3" s="115"/>
      <c r="IRK3" s="115"/>
      <c r="IRL3" s="115"/>
      <c r="IRM3" s="115"/>
      <c r="IRN3" s="115"/>
      <c r="IRO3" s="115"/>
      <c r="IRP3" s="115"/>
      <c r="IRQ3" s="115"/>
      <c r="IRR3" s="115"/>
      <c r="IRS3" s="115"/>
      <c r="IRT3" s="115"/>
      <c r="IRU3" s="115"/>
      <c r="IRV3" s="115"/>
      <c r="IRW3" s="115"/>
      <c r="IRX3" s="115"/>
      <c r="IRY3" s="115"/>
      <c r="IRZ3" s="115"/>
      <c r="ISA3" s="115"/>
      <c r="ISB3" s="115"/>
      <c r="ISC3" s="115"/>
      <c r="ISD3" s="115"/>
      <c r="ISE3" s="115"/>
      <c r="ISF3" s="115"/>
      <c r="ISG3" s="115"/>
      <c r="ISH3" s="115"/>
      <c r="ISI3" s="115"/>
      <c r="ISJ3" s="115"/>
      <c r="ISK3" s="115"/>
      <c r="ISL3" s="115"/>
      <c r="ISM3" s="115"/>
      <c r="ISN3" s="115"/>
      <c r="ISO3" s="115"/>
      <c r="ISP3" s="115"/>
      <c r="ISQ3" s="115"/>
      <c r="ISR3" s="115"/>
      <c r="ISS3" s="115"/>
      <c r="IST3" s="115"/>
      <c r="ISU3" s="115"/>
      <c r="ISV3" s="115"/>
      <c r="ISW3" s="115"/>
      <c r="ISX3" s="115"/>
      <c r="ISY3" s="115"/>
      <c r="ISZ3" s="115"/>
      <c r="ITA3" s="115"/>
      <c r="ITB3" s="115"/>
      <c r="ITC3" s="115"/>
      <c r="ITD3" s="115"/>
      <c r="ITE3" s="115"/>
      <c r="ITF3" s="115"/>
      <c r="ITG3" s="115"/>
      <c r="ITH3" s="115"/>
      <c r="ITI3" s="115"/>
      <c r="ITJ3" s="115"/>
      <c r="ITK3" s="115"/>
      <c r="ITL3" s="115"/>
      <c r="ITM3" s="115"/>
      <c r="ITN3" s="115"/>
      <c r="ITO3" s="115"/>
      <c r="ITP3" s="115"/>
      <c r="ITQ3" s="115"/>
      <c r="ITR3" s="115"/>
      <c r="ITS3" s="115"/>
      <c r="ITT3" s="115"/>
      <c r="ITU3" s="115"/>
      <c r="ITV3" s="115"/>
      <c r="ITW3" s="115"/>
      <c r="ITX3" s="115"/>
      <c r="ITY3" s="115"/>
      <c r="ITZ3" s="115"/>
      <c r="IUA3" s="115"/>
      <c r="IUB3" s="115"/>
      <c r="IUC3" s="115"/>
      <c r="IUD3" s="115"/>
      <c r="IUE3" s="115"/>
      <c r="IUF3" s="115"/>
      <c r="IUG3" s="115"/>
      <c r="IUH3" s="115"/>
      <c r="IUI3" s="115"/>
      <c r="IUJ3" s="115"/>
      <c r="IUK3" s="115"/>
      <c r="IUL3" s="115"/>
      <c r="IUM3" s="115"/>
      <c r="IUN3" s="115"/>
    </row>
    <row r="4" spans="1:6644" s="40" customFormat="1" ht="24" x14ac:dyDescent="0.2">
      <c r="A4" s="34">
        <v>35</v>
      </c>
      <c r="B4" s="35" t="s">
        <v>37</v>
      </c>
      <c r="C4" s="36">
        <v>38340</v>
      </c>
      <c r="D4" s="37" t="s">
        <v>206</v>
      </c>
      <c r="E4" s="38" t="s">
        <v>118</v>
      </c>
      <c r="F4" s="38" t="s">
        <v>118</v>
      </c>
      <c r="G4" s="186">
        <v>8326500</v>
      </c>
      <c r="H4" s="187">
        <v>1743000</v>
      </c>
      <c r="I4" s="39">
        <v>4579575</v>
      </c>
      <c r="J4" s="186"/>
      <c r="K4" s="186">
        <v>954660</v>
      </c>
      <c r="L4" s="39">
        <v>15603735</v>
      </c>
    </row>
    <row r="5" spans="1:6644" s="40" customFormat="1" ht="12" x14ac:dyDescent="0.2">
      <c r="A5" s="34">
        <v>40</v>
      </c>
      <c r="B5" s="35" t="s">
        <v>37</v>
      </c>
      <c r="C5" s="41" t="s">
        <v>242</v>
      </c>
      <c r="D5" s="37" t="s">
        <v>101</v>
      </c>
      <c r="E5" s="42" t="s">
        <v>118</v>
      </c>
      <c r="F5" s="42" t="s">
        <v>118</v>
      </c>
      <c r="G5" s="186">
        <v>8326500</v>
      </c>
      <c r="H5" s="187">
        <v>3364704</v>
      </c>
      <c r="I5" s="39">
        <v>4579575</v>
      </c>
      <c r="J5" s="39"/>
      <c r="K5" s="39">
        <v>1759302</v>
      </c>
      <c r="L5" s="39">
        <v>18030081</v>
      </c>
    </row>
    <row r="6" spans="1:6644" s="40" customFormat="1" ht="24" x14ac:dyDescent="0.2">
      <c r="A6" s="34">
        <v>1</v>
      </c>
      <c r="B6" s="35" t="s">
        <v>7</v>
      </c>
      <c r="C6" s="36" t="s">
        <v>8</v>
      </c>
      <c r="D6" s="37" t="s">
        <v>100</v>
      </c>
      <c r="E6" s="43" t="s">
        <v>118</v>
      </c>
      <c r="F6" s="43" t="s">
        <v>118</v>
      </c>
      <c r="G6" s="186">
        <v>17635500</v>
      </c>
      <c r="H6" s="187">
        <v>5794008</v>
      </c>
      <c r="I6" s="39"/>
      <c r="J6" s="39">
        <v>11463075</v>
      </c>
      <c r="K6" s="39">
        <v>941022</v>
      </c>
      <c r="L6" s="39">
        <v>35833605</v>
      </c>
    </row>
    <row r="7" spans="1:6644" s="40" customFormat="1" ht="12" x14ac:dyDescent="0.2">
      <c r="A7" s="34">
        <v>88</v>
      </c>
      <c r="B7" s="35" t="s">
        <v>74</v>
      </c>
      <c r="C7" s="41" t="s">
        <v>287</v>
      </c>
      <c r="D7" s="37" t="s">
        <v>75</v>
      </c>
      <c r="E7" s="42" t="s">
        <v>118</v>
      </c>
      <c r="F7" s="42" t="s">
        <v>118</v>
      </c>
      <c r="G7" s="186">
        <v>4199700</v>
      </c>
      <c r="H7" s="187">
        <v>1070004</v>
      </c>
      <c r="I7" s="186"/>
      <c r="J7" s="186"/>
      <c r="K7" s="186"/>
      <c r="L7" s="39">
        <v>5269704</v>
      </c>
    </row>
    <row r="8" spans="1:6644" s="40" customFormat="1" ht="12" x14ac:dyDescent="0.2">
      <c r="A8" s="34">
        <v>89</v>
      </c>
      <c r="B8" s="35" t="s">
        <v>74</v>
      </c>
      <c r="C8" s="41" t="s">
        <v>76</v>
      </c>
      <c r="D8" s="37" t="s">
        <v>77</v>
      </c>
      <c r="E8" s="42" t="s">
        <v>118</v>
      </c>
      <c r="F8" s="42" t="s">
        <v>118</v>
      </c>
      <c r="G8" s="186">
        <v>4199700</v>
      </c>
      <c r="H8" s="187">
        <v>1975392</v>
      </c>
      <c r="I8" s="186"/>
      <c r="J8" s="186"/>
      <c r="K8" s="186"/>
      <c r="L8" s="39">
        <v>6175092</v>
      </c>
    </row>
    <row r="9" spans="1:6644" s="49" customFormat="1" ht="12" x14ac:dyDescent="0.2">
      <c r="A9" s="43"/>
      <c r="B9" s="44" t="s">
        <v>320</v>
      </c>
      <c r="C9" s="45"/>
      <c r="D9" s="46"/>
      <c r="E9" s="46"/>
      <c r="F9" s="46"/>
      <c r="G9" s="47">
        <v>42687900</v>
      </c>
      <c r="H9" s="47">
        <v>13947108</v>
      </c>
      <c r="I9" s="47">
        <v>9159150</v>
      </c>
      <c r="J9" s="47">
        <v>11463075</v>
      </c>
      <c r="K9" s="47">
        <v>3654984</v>
      </c>
      <c r="L9" s="47">
        <v>80912217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</row>
    <row r="10" spans="1:6644" s="40" customFormat="1" ht="12" x14ac:dyDescent="0.2">
      <c r="A10" s="34">
        <v>14</v>
      </c>
      <c r="B10" s="50" t="s">
        <v>17</v>
      </c>
      <c r="C10" s="51" t="s">
        <v>256</v>
      </c>
      <c r="D10" s="52" t="s">
        <v>20</v>
      </c>
      <c r="E10" s="53" t="s">
        <v>119</v>
      </c>
      <c r="F10" s="53" t="s">
        <v>119</v>
      </c>
      <c r="G10" s="189">
        <v>9051900</v>
      </c>
      <c r="H10" s="190">
        <v>5229000</v>
      </c>
      <c r="I10" s="54"/>
      <c r="J10" s="54">
        <v>5883735</v>
      </c>
      <c r="K10" s="54">
        <v>1759302</v>
      </c>
      <c r="L10" s="54">
        <v>21923937</v>
      </c>
    </row>
    <row r="11" spans="1:6644" s="40" customFormat="1" ht="12" x14ac:dyDescent="0.2">
      <c r="A11" s="34">
        <v>2</v>
      </c>
      <c r="B11" s="50" t="s">
        <v>9</v>
      </c>
      <c r="C11" s="51" t="s">
        <v>212</v>
      </c>
      <c r="D11" s="52" t="s">
        <v>10</v>
      </c>
      <c r="E11" s="53" t="s">
        <v>119</v>
      </c>
      <c r="F11" s="53" t="s">
        <v>119</v>
      </c>
      <c r="G11" s="189">
        <v>13595100</v>
      </c>
      <c r="H11" s="190">
        <v>8135640</v>
      </c>
      <c r="I11" s="191"/>
      <c r="J11" s="54">
        <v>8836815</v>
      </c>
      <c r="K11" s="54">
        <v>2482116</v>
      </c>
      <c r="L11" s="54">
        <v>33049671</v>
      </c>
    </row>
    <row r="12" spans="1:6644" s="49" customFormat="1" ht="12" x14ac:dyDescent="0.2">
      <c r="A12" s="43"/>
      <c r="B12" s="44" t="s">
        <v>321</v>
      </c>
      <c r="C12" s="45"/>
      <c r="D12" s="46"/>
      <c r="E12" s="46"/>
      <c r="F12" s="46"/>
      <c r="G12" s="47">
        <v>22647000</v>
      </c>
      <c r="H12" s="47">
        <v>13364640</v>
      </c>
      <c r="I12" s="47">
        <v>0</v>
      </c>
      <c r="J12" s="47">
        <v>14720550</v>
      </c>
      <c r="K12" s="47">
        <v>4241418</v>
      </c>
      <c r="L12" s="47">
        <v>54973608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</row>
    <row r="13" spans="1:6644" s="49" customFormat="1" ht="12" x14ac:dyDescent="0.2">
      <c r="A13" s="34">
        <v>50</v>
      </c>
      <c r="B13" s="50" t="s">
        <v>37</v>
      </c>
      <c r="C13" s="51">
        <v>509495</v>
      </c>
      <c r="D13" s="52" t="s">
        <v>41</v>
      </c>
      <c r="E13" s="62" t="s">
        <v>99</v>
      </c>
      <c r="F13" s="62" t="s">
        <v>322</v>
      </c>
      <c r="G13" s="189">
        <v>8326500</v>
      </c>
      <c r="H13" s="54">
        <v>1281792</v>
      </c>
      <c r="I13" s="54">
        <v>4579575</v>
      </c>
      <c r="J13" s="54"/>
      <c r="K13" s="54">
        <v>1363800</v>
      </c>
      <c r="L13" s="54">
        <v>15551667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</row>
    <row r="14" spans="1:6644" s="49" customFormat="1" ht="24" x14ac:dyDescent="0.2">
      <c r="A14" s="34">
        <v>59</v>
      </c>
      <c r="B14" s="50" t="s">
        <v>95</v>
      </c>
      <c r="C14" s="51">
        <v>509496</v>
      </c>
      <c r="D14" s="52" t="s">
        <v>139</v>
      </c>
      <c r="E14" s="62" t="s">
        <v>99</v>
      </c>
      <c r="F14" s="62" t="s">
        <v>322</v>
      </c>
      <c r="G14" s="189">
        <v>7344300</v>
      </c>
      <c r="H14" s="54">
        <v>988176</v>
      </c>
      <c r="I14" s="54">
        <v>4039365.0000000005</v>
      </c>
      <c r="J14" s="54"/>
      <c r="K14" s="54">
        <v>709176</v>
      </c>
      <c r="L14" s="54">
        <v>13081017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</row>
    <row r="15" spans="1:6644" s="49" customFormat="1" ht="24" x14ac:dyDescent="0.2">
      <c r="A15" s="34">
        <v>96</v>
      </c>
      <c r="B15" s="50" t="s">
        <v>83</v>
      </c>
      <c r="C15" s="51">
        <v>509497</v>
      </c>
      <c r="D15" s="52" t="s">
        <v>132</v>
      </c>
      <c r="E15" s="62" t="s">
        <v>99</v>
      </c>
      <c r="F15" s="62" t="s">
        <v>322</v>
      </c>
      <c r="G15" s="189">
        <v>3892500</v>
      </c>
      <c r="H15" s="54">
        <v>329232</v>
      </c>
      <c r="I15" s="189"/>
      <c r="J15" s="189"/>
      <c r="K15" s="189"/>
      <c r="L15" s="54">
        <v>4221732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</row>
    <row r="16" spans="1:6644" s="49" customFormat="1" ht="12" x14ac:dyDescent="0.2">
      <c r="A16" s="34">
        <v>111</v>
      </c>
      <c r="B16" s="50" t="s">
        <v>116</v>
      </c>
      <c r="C16" s="51">
        <v>509498</v>
      </c>
      <c r="D16" s="52" t="s">
        <v>133</v>
      </c>
      <c r="E16" s="62" t="s">
        <v>99</v>
      </c>
      <c r="F16" s="62" t="s">
        <v>322</v>
      </c>
      <c r="G16" s="189">
        <v>3957900</v>
      </c>
      <c r="H16" s="54">
        <v>576156</v>
      </c>
      <c r="I16" s="189"/>
      <c r="J16" s="189"/>
      <c r="K16" s="189"/>
      <c r="L16" s="54">
        <v>4534056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</row>
    <row r="17" spans="1:220" s="49" customFormat="1" ht="12" x14ac:dyDescent="0.2">
      <c r="A17" s="34">
        <v>123</v>
      </c>
      <c r="B17" s="50" t="s">
        <v>138</v>
      </c>
      <c r="C17" s="51"/>
      <c r="D17" s="52" t="s">
        <v>323</v>
      </c>
      <c r="E17" s="62"/>
      <c r="F17" s="62" t="s">
        <v>322</v>
      </c>
      <c r="G17" s="189">
        <v>3696900</v>
      </c>
      <c r="H17" s="54">
        <v>82308</v>
      </c>
      <c r="I17" s="189"/>
      <c r="J17" s="189"/>
      <c r="K17" s="189"/>
      <c r="L17" s="54">
        <v>3779208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</row>
    <row r="18" spans="1:220" s="49" customFormat="1" ht="12" x14ac:dyDescent="0.2">
      <c r="A18" s="34"/>
      <c r="B18" s="55" t="s">
        <v>324</v>
      </c>
      <c r="C18" s="56"/>
      <c r="D18" s="57"/>
      <c r="E18" s="58"/>
      <c r="F18" s="58"/>
      <c r="G18" s="59">
        <v>27218100</v>
      </c>
      <c r="H18" s="59">
        <v>3257664</v>
      </c>
      <c r="I18" s="59">
        <v>8618940</v>
      </c>
      <c r="J18" s="59">
        <v>0</v>
      </c>
      <c r="K18" s="59">
        <v>2072976</v>
      </c>
      <c r="L18" s="59">
        <v>41167680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</row>
    <row r="19" spans="1:220" s="49" customFormat="1" ht="12" x14ac:dyDescent="0.2">
      <c r="A19" s="34">
        <v>74</v>
      </c>
      <c r="B19" s="35" t="s">
        <v>65</v>
      </c>
      <c r="C19" s="41">
        <v>300952</v>
      </c>
      <c r="D19" s="37" t="s">
        <v>66</v>
      </c>
      <c r="E19" s="43" t="s">
        <v>187</v>
      </c>
      <c r="F19" s="43" t="s">
        <v>325</v>
      </c>
      <c r="G19" s="186">
        <v>6939300</v>
      </c>
      <c r="H19" s="187">
        <v>2399544</v>
      </c>
      <c r="I19" s="186"/>
      <c r="J19" s="39">
        <v>4510545</v>
      </c>
      <c r="K19" s="39">
        <v>1745664</v>
      </c>
      <c r="L19" s="39">
        <v>15595053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</row>
    <row r="20" spans="1:220" s="49" customFormat="1" ht="12" x14ac:dyDescent="0.2">
      <c r="A20" s="34">
        <v>75</v>
      </c>
      <c r="B20" s="50" t="s">
        <v>134</v>
      </c>
      <c r="C20" s="61">
        <v>549490</v>
      </c>
      <c r="D20" s="50" t="s">
        <v>186</v>
      </c>
      <c r="E20" s="62" t="s">
        <v>187</v>
      </c>
      <c r="F20" s="62" t="s">
        <v>325</v>
      </c>
      <c r="G20" s="189">
        <v>4782900</v>
      </c>
      <c r="H20" s="190">
        <v>1006236</v>
      </c>
      <c r="I20" s="190"/>
      <c r="J20" s="54">
        <v>1434870</v>
      </c>
      <c r="K20" s="190"/>
      <c r="L20" s="54">
        <v>7224006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</row>
    <row r="21" spans="1:220" s="49" customFormat="1" ht="12" x14ac:dyDescent="0.2">
      <c r="A21" s="34">
        <v>72</v>
      </c>
      <c r="B21" s="50" t="s">
        <v>98</v>
      </c>
      <c r="C21" s="51" t="s">
        <v>233</v>
      </c>
      <c r="D21" s="52" t="s">
        <v>64</v>
      </c>
      <c r="E21" s="62" t="s">
        <v>187</v>
      </c>
      <c r="F21" s="62" t="s">
        <v>325</v>
      </c>
      <c r="G21" s="189">
        <v>8326500</v>
      </c>
      <c r="H21" s="190">
        <v>2563584</v>
      </c>
      <c r="I21" s="189"/>
      <c r="J21" s="54">
        <v>5412225</v>
      </c>
      <c r="K21" s="54">
        <v>1963872</v>
      </c>
      <c r="L21" s="54">
        <v>18266181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</row>
    <row r="22" spans="1:220" s="49" customFormat="1" ht="24" x14ac:dyDescent="0.2">
      <c r="A22" s="34">
        <v>73</v>
      </c>
      <c r="B22" s="50" t="s">
        <v>98</v>
      </c>
      <c r="C22" s="61">
        <v>509489</v>
      </c>
      <c r="D22" s="50" t="s">
        <v>185</v>
      </c>
      <c r="E22" s="62" t="s">
        <v>187</v>
      </c>
      <c r="F22" s="62" t="s">
        <v>325</v>
      </c>
      <c r="G22" s="189">
        <v>8326500</v>
      </c>
      <c r="H22" s="190">
        <v>2243136</v>
      </c>
      <c r="I22" s="190"/>
      <c r="J22" s="54">
        <v>5412225</v>
      </c>
      <c r="K22" s="54">
        <v>1022850</v>
      </c>
      <c r="L22" s="54">
        <v>17004711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</row>
    <row r="23" spans="1:220" s="49" customFormat="1" ht="24" x14ac:dyDescent="0.2">
      <c r="A23" s="34">
        <v>11</v>
      </c>
      <c r="B23" s="50" t="s">
        <v>326</v>
      </c>
      <c r="C23" s="51">
        <v>509488</v>
      </c>
      <c r="D23" s="50" t="s">
        <v>192</v>
      </c>
      <c r="E23" s="62" t="s">
        <v>187</v>
      </c>
      <c r="F23" s="62" t="s">
        <v>325</v>
      </c>
      <c r="G23" s="189">
        <v>9957900</v>
      </c>
      <c r="H23" s="190">
        <v>2437968</v>
      </c>
      <c r="I23" s="54"/>
      <c r="J23" s="54">
        <v>6472635</v>
      </c>
      <c r="K23" s="54">
        <v>1691112</v>
      </c>
      <c r="L23" s="54">
        <v>20559615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</row>
    <row r="24" spans="1:220" s="49" customFormat="1" ht="12" x14ac:dyDescent="0.2">
      <c r="A24" s="34"/>
      <c r="B24" s="55" t="s">
        <v>327</v>
      </c>
      <c r="C24" s="56"/>
      <c r="D24" s="57"/>
      <c r="E24" s="58"/>
      <c r="F24" s="58"/>
      <c r="G24" s="59">
        <v>38333100</v>
      </c>
      <c r="H24" s="59">
        <v>10650468</v>
      </c>
      <c r="I24" s="59">
        <v>0</v>
      </c>
      <c r="J24" s="59">
        <v>23242500</v>
      </c>
      <c r="K24" s="59">
        <v>6423498</v>
      </c>
      <c r="L24" s="59">
        <v>78649566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</row>
    <row r="25" spans="1:220" s="49" customFormat="1" ht="12" x14ac:dyDescent="0.2">
      <c r="A25" s="34">
        <v>62</v>
      </c>
      <c r="B25" s="50" t="s">
        <v>143</v>
      </c>
      <c r="C25" s="51" t="s">
        <v>227</v>
      </c>
      <c r="D25" s="52" t="s">
        <v>50</v>
      </c>
      <c r="E25" s="62" t="s">
        <v>121</v>
      </c>
      <c r="F25" s="62" t="s">
        <v>328</v>
      </c>
      <c r="G25" s="189">
        <v>6245100</v>
      </c>
      <c r="H25" s="190">
        <v>1677816</v>
      </c>
      <c r="I25" s="54">
        <v>1249020</v>
      </c>
      <c r="J25" s="189"/>
      <c r="K25" s="54">
        <v>872832</v>
      </c>
      <c r="L25" s="54">
        <v>10044768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</row>
    <row r="26" spans="1:220" s="49" customFormat="1" ht="24" x14ac:dyDescent="0.2">
      <c r="A26" s="34">
        <v>13</v>
      </c>
      <c r="B26" s="50" t="s">
        <v>17</v>
      </c>
      <c r="C26" s="51" t="s">
        <v>257</v>
      </c>
      <c r="D26" s="52" t="s">
        <v>19</v>
      </c>
      <c r="E26" s="60" t="s">
        <v>121</v>
      </c>
      <c r="F26" s="60" t="s">
        <v>328</v>
      </c>
      <c r="G26" s="189">
        <v>9051900</v>
      </c>
      <c r="H26" s="190">
        <v>1917300</v>
      </c>
      <c r="I26" s="54"/>
      <c r="J26" s="54">
        <v>5883735</v>
      </c>
      <c r="K26" s="54">
        <v>1841130</v>
      </c>
      <c r="L26" s="54">
        <v>18694065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</row>
    <row r="27" spans="1:220" s="49" customFormat="1" ht="12" x14ac:dyDescent="0.2">
      <c r="A27" s="34">
        <v>38</v>
      </c>
      <c r="B27" s="50" t="s">
        <v>37</v>
      </c>
      <c r="C27" s="61" t="s">
        <v>39</v>
      </c>
      <c r="D27" s="52" t="s">
        <v>40</v>
      </c>
      <c r="E27" s="60" t="s">
        <v>121</v>
      </c>
      <c r="F27" s="60" t="s">
        <v>328</v>
      </c>
      <c r="G27" s="189">
        <v>8326500</v>
      </c>
      <c r="H27" s="190">
        <v>3364704</v>
      </c>
      <c r="I27" s="54"/>
      <c r="J27" s="54">
        <v>5412225</v>
      </c>
      <c r="K27" s="54">
        <v>1527456</v>
      </c>
      <c r="L27" s="54">
        <v>18630885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</row>
    <row r="28" spans="1:220" s="49" customFormat="1" ht="12" x14ac:dyDescent="0.2">
      <c r="A28" s="34"/>
      <c r="B28" s="55" t="s">
        <v>329</v>
      </c>
      <c r="C28" s="56"/>
      <c r="D28" s="57"/>
      <c r="E28" s="58"/>
      <c r="F28" s="58" t="s">
        <v>328</v>
      </c>
      <c r="G28" s="59">
        <v>23623500</v>
      </c>
      <c r="H28" s="59">
        <v>6959820</v>
      </c>
      <c r="I28" s="59">
        <v>1249020</v>
      </c>
      <c r="J28" s="59">
        <v>11295960</v>
      </c>
      <c r="K28" s="59">
        <v>4241418</v>
      </c>
      <c r="L28" s="59">
        <v>47369718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</row>
    <row r="29" spans="1:220" s="49" customFormat="1" ht="24" x14ac:dyDescent="0.2">
      <c r="A29" s="63">
        <v>61</v>
      </c>
      <c r="B29" s="35" t="s">
        <v>205</v>
      </c>
      <c r="C29" s="36" t="s">
        <v>59</v>
      </c>
      <c r="D29" s="43" t="s">
        <v>330</v>
      </c>
      <c r="E29" s="42" t="s">
        <v>120</v>
      </c>
      <c r="F29" s="42" t="s">
        <v>120</v>
      </c>
      <c r="G29" s="186">
        <v>7344300</v>
      </c>
      <c r="H29" s="187">
        <v>1411680</v>
      </c>
      <c r="I29" s="39">
        <v>4039365.0000000005</v>
      </c>
      <c r="J29" s="186"/>
      <c r="K29" s="39">
        <v>1145592</v>
      </c>
      <c r="L29" s="39">
        <v>13940937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</row>
    <row r="30" spans="1:220" s="49" customFormat="1" ht="24" x14ac:dyDescent="0.2">
      <c r="A30" s="34">
        <v>70</v>
      </c>
      <c r="B30" s="50" t="s">
        <v>143</v>
      </c>
      <c r="C30" s="51" t="s">
        <v>60</v>
      </c>
      <c r="D30" s="52" t="s">
        <v>61</v>
      </c>
      <c r="E30" s="62" t="s">
        <v>120</v>
      </c>
      <c r="F30" s="62" t="s">
        <v>120</v>
      </c>
      <c r="G30" s="189">
        <v>6245100</v>
      </c>
      <c r="H30" s="190">
        <v>2277036</v>
      </c>
      <c r="I30" s="54">
        <v>3434805.0000000005</v>
      </c>
      <c r="J30" s="189"/>
      <c r="K30" s="54">
        <v>1895682</v>
      </c>
      <c r="L30" s="54">
        <v>13852623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</row>
    <row r="31" spans="1:220" s="49" customFormat="1" ht="24" x14ac:dyDescent="0.2">
      <c r="A31" s="34">
        <v>71</v>
      </c>
      <c r="B31" s="50" t="s">
        <v>143</v>
      </c>
      <c r="C31" s="51" t="s">
        <v>62</v>
      </c>
      <c r="D31" s="52" t="s">
        <v>63</v>
      </c>
      <c r="E31" s="62" t="s">
        <v>120</v>
      </c>
      <c r="F31" s="62" t="s">
        <v>120</v>
      </c>
      <c r="G31" s="189">
        <v>6245100</v>
      </c>
      <c r="H31" s="190">
        <v>1677816</v>
      </c>
      <c r="I31" s="54">
        <v>3434805.0000000005</v>
      </c>
      <c r="J31" s="189"/>
      <c r="K31" s="54">
        <v>1118316</v>
      </c>
      <c r="L31" s="54">
        <v>12476037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</row>
    <row r="32" spans="1:220" s="49" customFormat="1" ht="12" x14ac:dyDescent="0.2">
      <c r="A32" s="34">
        <v>33</v>
      </c>
      <c r="B32" s="50" t="s">
        <v>17</v>
      </c>
      <c r="C32" s="51" t="s">
        <v>35</v>
      </c>
      <c r="D32" s="52" t="s">
        <v>36</v>
      </c>
      <c r="E32" s="62" t="s">
        <v>120</v>
      </c>
      <c r="F32" s="62" t="s">
        <v>120</v>
      </c>
      <c r="G32" s="189">
        <v>9051900</v>
      </c>
      <c r="H32" s="190">
        <v>3311700</v>
      </c>
      <c r="I32" s="54">
        <v>4978545</v>
      </c>
      <c r="J32" s="54"/>
      <c r="K32" s="54">
        <v>1841130</v>
      </c>
      <c r="L32" s="54">
        <v>19183275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</row>
    <row r="33" spans="1:220" s="49" customFormat="1" ht="12" x14ac:dyDescent="0.2">
      <c r="A33" s="34"/>
      <c r="B33" s="55" t="s">
        <v>331</v>
      </c>
      <c r="C33" s="56"/>
      <c r="D33" s="57"/>
      <c r="E33" s="58"/>
      <c r="F33" s="58" t="s">
        <v>120</v>
      </c>
      <c r="G33" s="59">
        <v>28886400</v>
      </c>
      <c r="H33" s="59">
        <v>8678232</v>
      </c>
      <c r="I33" s="59">
        <v>15887520.000000002</v>
      </c>
      <c r="J33" s="59">
        <v>0</v>
      </c>
      <c r="K33" s="59">
        <v>6000720</v>
      </c>
      <c r="L33" s="59">
        <v>59452872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</row>
    <row r="34" spans="1:220" s="49" customFormat="1" ht="24" x14ac:dyDescent="0.2">
      <c r="A34" s="34">
        <v>12</v>
      </c>
      <c r="B34" s="50" t="s">
        <v>17</v>
      </c>
      <c r="C34" s="51" t="s">
        <v>258</v>
      </c>
      <c r="D34" s="52" t="s">
        <v>18</v>
      </c>
      <c r="E34" s="60" t="s">
        <v>118</v>
      </c>
      <c r="F34" s="60" t="s">
        <v>110</v>
      </c>
      <c r="G34" s="189">
        <v>9051900</v>
      </c>
      <c r="H34" s="190">
        <v>2440200</v>
      </c>
      <c r="I34" s="54">
        <v>4978545</v>
      </c>
      <c r="J34" s="54"/>
      <c r="K34" s="54">
        <v>1131954</v>
      </c>
      <c r="L34" s="54">
        <v>17602599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</row>
    <row r="35" spans="1:220" s="49" customFormat="1" ht="24" x14ac:dyDescent="0.2">
      <c r="A35" s="34">
        <v>42</v>
      </c>
      <c r="B35" s="50" t="s">
        <v>37</v>
      </c>
      <c r="C35" s="61">
        <v>501094</v>
      </c>
      <c r="D35" s="52" t="s">
        <v>136</v>
      </c>
      <c r="E35" s="62" t="s">
        <v>110</v>
      </c>
      <c r="F35" s="62" t="s">
        <v>110</v>
      </c>
      <c r="G35" s="189">
        <v>8326500</v>
      </c>
      <c r="H35" s="190">
        <v>2723808</v>
      </c>
      <c r="I35" s="54">
        <v>4579575</v>
      </c>
      <c r="J35" s="54"/>
      <c r="K35" s="54">
        <v>1254696</v>
      </c>
      <c r="L35" s="54">
        <v>16884579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</row>
    <row r="36" spans="1:220" s="49" customFormat="1" ht="24" x14ac:dyDescent="0.2">
      <c r="A36" s="34">
        <v>3</v>
      </c>
      <c r="B36" s="50" t="s">
        <v>108</v>
      </c>
      <c r="C36" s="51" t="s">
        <v>276</v>
      </c>
      <c r="D36" s="52" t="s">
        <v>182</v>
      </c>
      <c r="E36" s="53" t="s">
        <v>110</v>
      </c>
      <c r="F36" s="53" t="s">
        <v>110</v>
      </c>
      <c r="G36" s="189">
        <v>10587300</v>
      </c>
      <c r="H36" s="190">
        <v>2040840</v>
      </c>
      <c r="I36" s="54"/>
      <c r="J36" s="54">
        <v>6881745</v>
      </c>
      <c r="K36" s="54">
        <v>1009212</v>
      </c>
      <c r="L36" s="54">
        <v>20519097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</row>
    <row r="37" spans="1:220" s="40" customFormat="1" ht="12" x14ac:dyDescent="0.2">
      <c r="A37" s="34">
        <v>79</v>
      </c>
      <c r="B37" s="50" t="s">
        <v>67</v>
      </c>
      <c r="C37" s="50" t="s">
        <v>278</v>
      </c>
      <c r="D37" s="52" t="s">
        <v>68</v>
      </c>
      <c r="E37" s="62" t="s">
        <v>303</v>
      </c>
      <c r="F37" s="62" t="s">
        <v>110</v>
      </c>
      <c r="G37" s="189">
        <v>5152500</v>
      </c>
      <c r="H37" s="190">
        <v>1874388</v>
      </c>
      <c r="I37" s="189"/>
      <c r="J37" s="189"/>
      <c r="K37" s="189"/>
      <c r="L37" s="54">
        <v>7026888</v>
      </c>
    </row>
    <row r="38" spans="1:220" s="40" customFormat="1" ht="12" x14ac:dyDescent="0.2">
      <c r="A38" s="34">
        <v>92</v>
      </c>
      <c r="B38" s="50" t="s">
        <v>97</v>
      </c>
      <c r="C38" s="61" t="s">
        <v>80</v>
      </c>
      <c r="D38" s="52" t="s">
        <v>81</v>
      </c>
      <c r="E38" s="60" t="s">
        <v>110</v>
      </c>
      <c r="F38" s="60" t="s">
        <v>110</v>
      </c>
      <c r="G38" s="189">
        <v>4049100</v>
      </c>
      <c r="H38" s="190">
        <v>2304624</v>
      </c>
      <c r="I38" s="189"/>
      <c r="J38" s="189"/>
      <c r="K38" s="189"/>
      <c r="L38" s="54">
        <v>6353724</v>
      </c>
    </row>
    <row r="39" spans="1:220" s="49" customFormat="1" ht="12" x14ac:dyDescent="0.2">
      <c r="A39" s="43"/>
      <c r="B39" s="44" t="s">
        <v>332</v>
      </c>
      <c r="C39" s="45"/>
      <c r="D39" s="46"/>
      <c r="E39" s="46"/>
      <c r="F39" s="46"/>
      <c r="G39" s="47">
        <v>37167300</v>
      </c>
      <c r="H39" s="47">
        <v>11383860</v>
      </c>
      <c r="I39" s="47">
        <v>9558120</v>
      </c>
      <c r="J39" s="47">
        <v>6881745</v>
      </c>
      <c r="K39" s="47">
        <v>3395862</v>
      </c>
      <c r="L39" s="47">
        <v>68386887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</row>
    <row r="40" spans="1:220" s="40" customFormat="1" ht="24" x14ac:dyDescent="0.2">
      <c r="A40" s="34">
        <v>37</v>
      </c>
      <c r="B40" s="50" t="s">
        <v>37</v>
      </c>
      <c r="C40" s="61" t="s">
        <v>38</v>
      </c>
      <c r="D40" s="52" t="s">
        <v>203</v>
      </c>
      <c r="E40" s="62" t="s">
        <v>300</v>
      </c>
      <c r="F40" s="62" t="s">
        <v>333</v>
      </c>
      <c r="G40" s="189">
        <v>8326500</v>
      </c>
      <c r="H40" s="190">
        <v>2884032</v>
      </c>
      <c r="I40" s="54">
        <v>4579575</v>
      </c>
      <c r="J40" s="54"/>
      <c r="K40" s="54">
        <v>1009212</v>
      </c>
      <c r="L40" s="54">
        <v>16799319</v>
      </c>
    </row>
    <row r="41" spans="1:220" s="40" customFormat="1" ht="24" x14ac:dyDescent="0.2">
      <c r="A41" s="34">
        <v>41</v>
      </c>
      <c r="B41" s="50" t="s">
        <v>37</v>
      </c>
      <c r="C41" s="61">
        <v>400909505017</v>
      </c>
      <c r="D41" s="52" t="s">
        <v>204</v>
      </c>
      <c r="E41" s="62" t="s">
        <v>300</v>
      </c>
      <c r="F41" s="62" t="s">
        <v>333</v>
      </c>
      <c r="G41" s="189">
        <v>8326500</v>
      </c>
      <c r="H41" s="190">
        <v>1762464</v>
      </c>
      <c r="I41" s="54">
        <v>4579575</v>
      </c>
      <c r="J41" s="54"/>
      <c r="K41" s="54">
        <v>1159230</v>
      </c>
      <c r="L41" s="54">
        <v>15827769</v>
      </c>
    </row>
    <row r="42" spans="1:220" s="40" customFormat="1" ht="12" x14ac:dyDescent="0.2">
      <c r="A42" s="34">
        <v>8</v>
      </c>
      <c r="B42" s="50" t="s">
        <v>15</v>
      </c>
      <c r="C42" s="51" t="s">
        <v>269</v>
      </c>
      <c r="D42" s="37" t="s">
        <v>334</v>
      </c>
      <c r="E42" s="62" t="s">
        <v>300</v>
      </c>
      <c r="F42" s="62" t="s">
        <v>333</v>
      </c>
      <c r="G42" s="189">
        <v>9957900</v>
      </c>
      <c r="H42" s="190">
        <v>2878020</v>
      </c>
      <c r="I42" s="54">
        <v>5476845</v>
      </c>
      <c r="J42" s="54"/>
      <c r="K42" s="54">
        <v>1363800</v>
      </c>
      <c r="L42" s="54">
        <v>19676565</v>
      </c>
    </row>
    <row r="43" spans="1:220" s="40" customFormat="1" ht="24" x14ac:dyDescent="0.2">
      <c r="A43" s="34">
        <v>81</v>
      </c>
      <c r="B43" s="50" t="s">
        <v>69</v>
      </c>
      <c r="C43" s="61" t="s">
        <v>281</v>
      </c>
      <c r="D43" s="52" t="s">
        <v>144</v>
      </c>
      <c r="E43" s="62" t="s">
        <v>300</v>
      </c>
      <c r="F43" s="62" t="s">
        <v>333</v>
      </c>
      <c r="G43" s="189">
        <v>5152500</v>
      </c>
      <c r="H43" s="190">
        <v>394608</v>
      </c>
      <c r="I43" s="189"/>
      <c r="J43" s="189"/>
      <c r="K43" s="189"/>
      <c r="L43" s="54">
        <v>5547108</v>
      </c>
    </row>
    <row r="44" spans="1:220" s="49" customFormat="1" ht="12" x14ac:dyDescent="0.2">
      <c r="A44" s="43"/>
      <c r="B44" s="44" t="s">
        <v>335</v>
      </c>
      <c r="C44" s="45"/>
      <c r="D44" s="46"/>
      <c r="E44" s="46"/>
      <c r="F44" s="46"/>
      <c r="G44" s="47">
        <v>31763400</v>
      </c>
      <c r="H44" s="47">
        <v>7919124</v>
      </c>
      <c r="I44" s="47">
        <v>14635995</v>
      </c>
      <c r="J44" s="47">
        <v>0</v>
      </c>
      <c r="K44" s="47">
        <v>3532242</v>
      </c>
      <c r="L44" s="47">
        <v>57850761</v>
      </c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</row>
    <row r="45" spans="1:220" s="40" customFormat="1" ht="12" x14ac:dyDescent="0.2">
      <c r="A45" s="63">
        <v>52</v>
      </c>
      <c r="B45" s="35" t="s">
        <v>95</v>
      </c>
      <c r="C45" s="64">
        <v>300953</v>
      </c>
      <c r="D45" s="43" t="s">
        <v>336</v>
      </c>
      <c r="E45" s="43" t="s">
        <v>302</v>
      </c>
      <c r="F45" s="43" t="s">
        <v>302</v>
      </c>
      <c r="G45" s="189">
        <v>7344300</v>
      </c>
      <c r="H45" s="187">
        <v>1411680</v>
      </c>
      <c r="I45" s="39">
        <v>4039365.0000000005</v>
      </c>
      <c r="J45" s="39"/>
      <c r="K45" s="39">
        <v>1486542</v>
      </c>
      <c r="L45" s="39">
        <v>14281887</v>
      </c>
    </row>
    <row r="46" spans="1:220" s="40" customFormat="1" ht="24" x14ac:dyDescent="0.2">
      <c r="A46" s="34">
        <v>53</v>
      </c>
      <c r="B46" s="35" t="s">
        <v>95</v>
      </c>
      <c r="C46" s="36" t="s">
        <v>234</v>
      </c>
      <c r="D46" s="37" t="s">
        <v>46</v>
      </c>
      <c r="E46" s="53" t="s">
        <v>302</v>
      </c>
      <c r="F46" s="53" t="s">
        <v>302</v>
      </c>
      <c r="G46" s="189">
        <v>7344300</v>
      </c>
      <c r="H46" s="190">
        <v>3811536</v>
      </c>
      <c r="I46" s="54">
        <v>4039365.0000000005</v>
      </c>
      <c r="J46" s="54"/>
      <c r="K46" s="54">
        <v>1104678</v>
      </c>
      <c r="L46" s="54">
        <v>16299879</v>
      </c>
    </row>
    <row r="47" spans="1:220" s="40" customFormat="1" ht="12" x14ac:dyDescent="0.2">
      <c r="A47" s="34">
        <v>54</v>
      </c>
      <c r="B47" s="50" t="s">
        <v>95</v>
      </c>
      <c r="C47" s="51" t="s">
        <v>235</v>
      </c>
      <c r="D47" s="52" t="s">
        <v>47</v>
      </c>
      <c r="E47" s="53" t="s">
        <v>302</v>
      </c>
      <c r="F47" s="53" t="s">
        <v>302</v>
      </c>
      <c r="G47" s="189">
        <v>7344300</v>
      </c>
      <c r="H47" s="190">
        <v>5505552</v>
      </c>
      <c r="I47" s="54">
        <v>4039365.0000000005</v>
      </c>
      <c r="J47" s="54"/>
      <c r="K47" s="54">
        <v>1418352</v>
      </c>
      <c r="L47" s="54">
        <v>18307569</v>
      </c>
    </row>
    <row r="48" spans="1:220" s="40" customFormat="1" ht="12" x14ac:dyDescent="0.2">
      <c r="A48" s="34">
        <v>15</v>
      </c>
      <c r="B48" s="50" t="s">
        <v>17</v>
      </c>
      <c r="C48" s="51" t="s">
        <v>252</v>
      </c>
      <c r="D48" s="52" t="s">
        <v>21</v>
      </c>
      <c r="E48" s="53" t="s">
        <v>302</v>
      </c>
      <c r="F48" s="53" t="s">
        <v>302</v>
      </c>
      <c r="G48" s="189">
        <v>9051900</v>
      </c>
      <c r="H48" s="190">
        <v>6274800</v>
      </c>
      <c r="I48" s="54">
        <v>4978545</v>
      </c>
      <c r="J48" s="54"/>
      <c r="K48" s="54">
        <v>2359374</v>
      </c>
      <c r="L48" s="54">
        <v>22664619</v>
      </c>
    </row>
    <row r="49" spans="1:220" s="40" customFormat="1" ht="12" x14ac:dyDescent="0.2">
      <c r="A49" s="34">
        <v>9</v>
      </c>
      <c r="B49" s="50" t="s">
        <v>15</v>
      </c>
      <c r="C49" s="51" t="s">
        <v>270</v>
      </c>
      <c r="D49" s="37" t="s">
        <v>337</v>
      </c>
      <c r="E49" s="53" t="s">
        <v>302</v>
      </c>
      <c r="F49" s="53" t="s">
        <v>302</v>
      </c>
      <c r="G49" s="189">
        <v>9957900</v>
      </c>
      <c r="H49" s="190">
        <v>2878020</v>
      </c>
      <c r="I49" s="54"/>
      <c r="J49" s="54">
        <v>6472635</v>
      </c>
      <c r="K49" s="54">
        <v>1363800</v>
      </c>
      <c r="L49" s="54">
        <v>20672355</v>
      </c>
    </row>
    <row r="50" spans="1:220" s="40" customFormat="1" ht="12" x14ac:dyDescent="0.2">
      <c r="A50" s="34">
        <v>95</v>
      </c>
      <c r="B50" s="50" t="s">
        <v>83</v>
      </c>
      <c r="C50" s="65">
        <v>408610505000</v>
      </c>
      <c r="D50" s="52" t="s">
        <v>208</v>
      </c>
      <c r="E50" s="53" t="s">
        <v>302</v>
      </c>
      <c r="F50" s="53" t="s">
        <v>302</v>
      </c>
      <c r="G50" s="189">
        <v>3892500</v>
      </c>
      <c r="H50" s="190">
        <v>823080</v>
      </c>
      <c r="I50" s="189"/>
      <c r="J50" s="189"/>
      <c r="K50" s="189"/>
      <c r="L50" s="54">
        <v>4715580</v>
      </c>
    </row>
    <row r="51" spans="1:220" s="40" customFormat="1" ht="12" x14ac:dyDescent="0.2">
      <c r="A51" s="34">
        <v>99</v>
      </c>
      <c r="B51" s="50" t="s">
        <v>138</v>
      </c>
      <c r="C51" s="51" t="s">
        <v>226</v>
      </c>
      <c r="D51" s="52" t="s">
        <v>84</v>
      </c>
      <c r="E51" s="62" t="s">
        <v>302</v>
      </c>
      <c r="F51" s="62" t="s">
        <v>302</v>
      </c>
      <c r="G51" s="189">
        <v>3584100</v>
      </c>
      <c r="H51" s="190">
        <v>1684620</v>
      </c>
      <c r="I51" s="189"/>
      <c r="J51" s="189"/>
      <c r="K51" s="189"/>
      <c r="L51" s="54">
        <v>5268720</v>
      </c>
    </row>
    <row r="52" spans="1:220" s="40" customFormat="1" ht="12" x14ac:dyDescent="0.2">
      <c r="A52" s="34" t="s">
        <v>201</v>
      </c>
      <c r="B52" s="50" t="s">
        <v>6</v>
      </c>
      <c r="C52" s="61" t="s">
        <v>115</v>
      </c>
      <c r="D52" s="66" t="s">
        <v>94</v>
      </c>
      <c r="E52" s="53" t="s">
        <v>302</v>
      </c>
      <c r="F52" s="53" t="s">
        <v>302</v>
      </c>
      <c r="G52" s="189">
        <v>7344300</v>
      </c>
      <c r="H52" s="190">
        <v>423504</v>
      </c>
      <c r="I52" s="54">
        <v>4039365.0000000005</v>
      </c>
      <c r="J52" s="189"/>
      <c r="K52" s="54">
        <v>818280</v>
      </c>
      <c r="L52" s="54">
        <v>12625449</v>
      </c>
    </row>
    <row r="53" spans="1:220" s="49" customFormat="1" ht="12" x14ac:dyDescent="0.2">
      <c r="A53" s="43"/>
      <c r="B53" s="44" t="s">
        <v>338</v>
      </c>
      <c r="C53" s="45"/>
      <c r="D53" s="46"/>
      <c r="E53" s="46"/>
      <c r="F53" s="46"/>
      <c r="G53" s="47">
        <v>55863600</v>
      </c>
      <c r="H53" s="47">
        <v>22812792</v>
      </c>
      <c r="I53" s="47">
        <v>21136005</v>
      </c>
      <c r="J53" s="47">
        <v>6472635</v>
      </c>
      <c r="K53" s="47">
        <v>8551026</v>
      </c>
      <c r="L53" s="47">
        <v>114836058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</row>
    <row r="54" spans="1:220" s="40" customFormat="1" ht="12" x14ac:dyDescent="0.2">
      <c r="A54" s="34">
        <v>60</v>
      </c>
      <c r="B54" s="50" t="s">
        <v>205</v>
      </c>
      <c r="C54" s="51" t="s">
        <v>239</v>
      </c>
      <c r="D54" s="52" t="s">
        <v>51</v>
      </c>
      <c r="E54" s="53" t="s">
        <v>301</v>
      </c>
      <c r="F54" s="53" t="s">
        <v>301</v>
      </c>
      <c r="G54" s="189">
        <v>7344300</v>
      </c>
      <c r="H54" s="190">
        <v>4376208</v>
      </c>
      <c r="I54" s="54">
        <v>4039365.0000000005</v>
      </c>
      <c r="J54" s="189"/>
      <c r="K54" s="54">
        <v>1895682</v>
      </c>
      <c r="L54" s="54">
        <v>17655555</v>
      </c>
    </row>
    <row r="55" spans="1:220" s="40" customFormat="1" ht="24" x14ac:dyDescent="0.2">
      <c r="A55" s="34">
        <v>51</v>
      </c>
      <c r="B55" s="50" t="s">
        <v>37</v>
      </c>
      <c r="C55" s="67" t="s">
        <v>223</v>
      </c>
      <c r="D55" s="37" t="s">
        <v>294</v>
      </c>
      <c r="E55" s="43" t="s">
        <v>301</v>
      </c>
      <c r="F55" s="43" t="s">
        <v>301</v>
      </c>
      <c r="G55" s="186">
        <v>8326500</v>
      </c>
      <c r="H55" s="187">
        <v>2884032</v>
      </c>
      <c r="I55" s="39">
        <v>4579575</v>
      </c>
      <c r="J55" s="186"/>
      <c r="K55" s="186">
        <v>1227420</v>
      </c>
      <c r="L55" s="39">
        <v>17017527</v>
      </c>
    </row>
    <row r="56" spans="1:220" s="40" customFormat="1" ht="24" x14ac:dyDescent="0.2">
      <c r="A56" s="34">
        <v>10</v>
      </c>
      <c r="B56" s="50" t="s">
        <v>15</v>
      </c>
      <c r="C56" s="51" t="s">
        <v>271</v>
      </c>
      <c r="D56" s="52" t="s">
        <v>16</v>
      </c>
      <c r="E56" s="53" t="s">
        <v>301</v>
      </c>
      <c r="F56" s="53" t="s">
        <v>301</v>
      </c>
      <c r="G56" s="189">
        <v>9957900</v>
      </c>
      <c r="H56" s="190">
        <v>3069888</v>
      </c>
      <c r="I56" s="54">
        <v>5476845</v>
      </c>
      <c r="J56" s="54"/>
      <c r="K56" s="54">
        <v>1595646</v>
      </c>
      <c r="L56" s="54">
        <v>20100279</v>
      </c>
    </row>
    <row r="57" spans="1:220" s="40" customFormat="1" ht="24" x14ac:dyDescent="0.2">
      <c r="A57" s="34">
        <v>80</v>
      </c>
      <c r="B57" s="35" t="s">
        <v>190</v>
      </c>
      <c r="C57" s="35" t="s">
        <v>286</v>
      </c>
      <c r="D57" s="37" t="s">
        <v>78</v>
      </c>
      <c r="E57" s="43" t="s">
        <v>301</v>
      </c>
      <c r="F57" s="43" t="s">
        <v>301</v>
      </c>
      <c r="G57" s="186">
        <v>4417500</v>
      </c>
      <c r="H57" s="187">
        <v>2025504</v>
      </c>
      <c r="I57" s="186"/>
      <c r="J57" s="186"/>
      <c r="K57" s="186"/>
      <c r="L57" s="39">
        <v>6443004</v>
      </c>
    </row>
    <row r="58" spans="1:220" s="49" customFormat="1" ht="12" x14ac:dyDescent="0.2">
      <c r="A58" s="43"/>
      <c r="B58" s="44" t="s">
        <v>339</v>
      </c>
      <c r="C58" s="45"/>
      <c r="D58" s="46"/>
      <c r="E58" s="46"/>
      <c r="F58" s="46"/>
      <c r="G58" s="47">
        <v>30046200</v>
      </c>
      <c r="H58" s="47">
        <v>12355632</v>
      </c>
      <c r="I58" s="47">
        <v>14095785</v>
      </c>
      <c r="J58" s="47">
        <v>0</v>
      </c>
      <c r="K58" s="47">
        <v>4718748</v>
      </c>
      <c r="L58" s="47">
        <v>61216365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</row>
    <row r="59" spans="1:220" s="40" customFormat="1" ht="12" x14ac:dyDescent="0.2">
      <c r="A59" s="34">
        <v>39</v>
      </c>
      <c r="B59" s="50" t="s">
        <v>37</v>
      </c>
      <c r="C59" s="61" t="s">
        <v>240</v>
      </c>
      <c r="D59" s="52" t="s">
        <v>197</v>
      </c>
      <c r="E59" s="62" t="s">
        <v>303</v>
      </c>
      <c r="F59" s="62" t="s">
        <v>340</v>
      </c>
      <c r="G59" s="189">
        <v>8326500</v>
      </c>
      <c r="H59" s="190">
        <v>1762464</v>
      </c>
      <c r="I59" s="54">
        <v>4579575</v>
      </c>
      <c r="J59" s="54"/>
      <c r="K59" s="54">
        <v>709176</v>
      </c>
      <c r="L59" s="54">
        <v>15377715</v>
      </c>
    </row>
    <row r="60" spans="1:220" s="40" customFormat="1" ht="36" x14ac:dyDescent="0.2">
      <c r="A60" s="34">
        <v>97</v>
      </c>
      <c r="B60" s="50" t="s">
        <v>83</v>
      </c>
      <c r="C60" s="51" t="s">
        <v>224</v>
      </c>
      <c r="D60" s="52" t="s">
        <v>292</v>
      </c>
      <c r="E60" s="62" t="s">
        <v>303</v>
      </c>
      <c r="F60" s="62" t="s">
        <v>340</v>
      </c>
      <c r="G60" s="189">
        <v>3892500</v>
      </c>
      <c r="H60" s="190">
        <v>1234620</v>
      </c>
      <c r="I60" s="189"/>
      <c r="J60" s="189"/>
      <c r="K60" s="189"/>
      <c r="L60" s="54">
        <v>5127120</v>
      </c>
    </row>
    <row r="61" spans="1:220" s="40" customFormat="1" ht="24" x14ac:dyDescent="0.2">
      <c r="A61" s="34">
        <v>98</v>
      </c>
      <c r="B61" s="50" t="s">
        <v>83</v>
      </c>
      <c r="C61" s="51" t="s">
        <v>225</v>
      </c>
      <c r="D61" s="52" t="s">
        <v>90</v>
      </c>
      <c r="E61" s="62" t="s">
        <v>303</v>
      </c>
      <c r="F61" s="62" t="s">
        <v>340</v>
      </c>
      <c r="G61" s="189">
        <v>3892500</v>
      </c>
      <c r="H61" s="190">
        <v>576156</v>
      </c>
      <c r="I61" s="189"/>
      <c r="J61" s="189"/>
      <c r="K61" s="189"/>
      <c r="L61" s="54">
        <v>4468656</v>
      </c>
    </row>
    <row r="62" spans="1:220" s="40" customFormat="1" ht="12" x14ac:dyDescent="0.2">
      <c r="A62" s="34">
        <v>100</v>
      </c>
      <c r="B62" s="50" t="s">
        <v>85</v>
      </c>
      <c r="C62" s="51" t="s">
        <v>214</v>
      </c>
      <c r="D62" s="52" t="s">
        <v>86</v>
      </c>
      <c r="E62" s="62" t="s">
        <v>303</v>
      </c>
      <c r="F62" s="62" t="s">
        <v>340</v>
      </c>
      <c r="G62" s="189">
        <v>3517500</v>
      </c>
      <c r="H62" s="190">
        <v>2304624</v>
      </c>
      <c r="I62" s="189"/>
      <c r="J62" s="189"/>
      <c r="K62" s="189"/>
      <c r="L62" s="54">
        <v>5822124</v>
      </c>
    </row>
    <row r="63" spans="1:220" s="40" customFormat="1" ht="24" x14ac:dyDescent="0.2">
      <c r="A63" s="34">
        <v>101</v>
      </c>
      <c r="B63" s="50" t="s">
        <v>85</v>
      </c>
      <c r="C63" s="51" t="s">
        <v>213</v>
      </c>
      <c r="D63" s="52" t="s">
        <v>209</v>
      </c>
      <c r="E63" s="62" t="s">
        <v>303</v>
      </c>
      <c r="F63" s="62" t="s">
        <v>340</v>
      </c>
      <c r="G63" s="189">
        <v>3517500</v>
      </c>
      <c r="H63" s="190">
        <v>164616</v>
      </c>
      <c r="I63" s="189"/>
      <c r="J63" s="189"/>
      <c r="K63" s="189"/>
      <c r="L63" s="54">
        <v>3682116</v>
      </c>
    </row>
    <row r="64" spans="1:220" s="40" customFormat="1" ht="24" x14ac:dyDescent="0.2">
      <c r="A64" s="34">
        <v>102</v>
      </c>
      <c r="B64" s="50" t="s">
        <v>87</v>
      </c>
      <c r="C64" s="65" t="s">
        <v>219</v>
      </c>
      <c r="D64" s="52" t="s">
        <v>195</v>
      </c>
      <c r="E64" s="62" t="s">
        <v>303</v>
      </c>
      <c r="F64" s="62" t="s">
        <v>340</v>
      </c>
      <c r="G64" s="189">
        <v>3517500</v>
      </c>
      <c r="H64" s="190">
        <v>246924</v>
      </c>
      <c r="I64" s="189"/>
      <c r="J64" s="189"/>
      <c r="K64" s="189"/>
      <c r="L64" s="54">
        <v>3764424</v>
      </c>
    </row>
    <row r="65" spans="1:220" s="40" customFormat="1" ht="24" x14ac:dyDescent="0.2">
      <c r="A65" s="34">
        <v>103</v>
      </c>
      <c r="B65" s="50" t="s">
        <v>87</v>
      </c>
      <c r="C65" s="65" t="s">
        <v>222</v>
      </c>
      <c r="D65" s="52" t="s">
        <v>196</v>
      </c>
      <c r="E65" s="62" t="s">
        <v>303</v>
      </c>
      <c r="F65" s="62" t="s">
        <v>340</v>
      </c>
      <c r="G65" s="189">
        <v>3517500</v>
      </c>
      <c r="H65" s="190">
        <v>2057700</v>
      </c>
      <c r="I65" s="189"/>
      <c r="J65" s="189"/>
      <c r="K65" s="189"/>
      <c r="L65" s="54">
        <v>5575200</v>
      </c>
    </row>
    <row r="66" spans="1:220" s="40" customFormat="1" ht="12" x14ac:dyDescent="0.2">
      <c r="A66" s="34">
        <v>104</v>
      </c>
      <c r="B66" s="50" t="s">
        <v>87</v>
      </c>
      <c r="C66" s="65" t="s">
        <v>221</v>
      </c>
      <c r="D66" s="52" t="s">
        <v>341</v>
      </c>
      <c r="E66" s="62" t="s">
        <v>303</v>
      </c>
      <c r="F66" s="62" t="s">
        <v>340</v>
      </c>
      <c r="G66" s="189">
        <v>3517500</v>
      </c>
      <c r="H66" s="190">
        <v>1481544</v>
      </c>
      <c r="I66" s="189"/>
      <c r="J66" s="189"/>
      <c r="K66" s="189"/>
      <c r="L66" s="54">
        <v>4999044</v>
      </c>
    </row>
    <row r="67" spans="1:220" s="40" customFormat="1" ht="12" x14ac:dyDescent="0.2">
      <c r="A67" s="34">
        <v>105</v>
      </c>
      <c r="B67" s="50" t="s">
        <v>87</v>
      </c>
      <c r="C67" s="65" t="s">
        <v>220</v>
      </c>
      <c r="D67" s="52" t="s">
        <v>88</v>
      </c>
      <c r="E67" s="62" t="s">
        <v>303</v>
      </c>
      <c r="F67" s="62" t="s">
        <v>340</v>
      </c>
      <c r="G67" s="189">
        <v>3517500</v>
      </c>
      <c r="H67" s="190">
        <v>905388</v>
      </c>
      <c r="I67" s="189"/>
      <c r="J67" s="189"/>
      <c r="K67" s="189"/>
      <c r="L67" s="54">
        <v>4422888</v>
      </c>
    </row>
    <row r="68" spans="1:220" s="40" customFormat="1" ht="24" x14ac:dyDescent="0.2">
      <c r="A68" s="34">
        <v>106</v>
      </c>
      <c r="B68" s="50" t="s">
        <v>109</v>
      </c>
      <c r="C68" s="65" t="s">
        <v>218</v>
      </c>
      <c r="D68" s="52" t="s">
        <v>89</v>
      </c>
      <c r="E68" s="62" t="s">
        <v>303</v>
      </c>
      <c r="F68" s="62" t="s">
        <v>340</v>
      </c>
      <c r="G68" s="189">
        <v>3448500</v>
      </c>
      <c r="H68" s="190">
        <v>411540</v>
      </c>
      <c r="I68" s="189"/>
      <c r="J68" s="189"/>
      <c r="K68" s="189"/>
      <c r="L68" s="54">
        <v>3860040</v>
      </c>
    </row>
    <row r="69" spans="1:220" s="40" customFormat="1" ht="12" x14ac:dyDescent="0.2">
      <c r="A69" s="34">
        <v>107</v>
      </c>
      <c r="B69" s="50" t="s">
        <v>109</v>
      </c>
      <c r="C69" s="65" t="s">
        <v>217</v>
      </c>
      <c r="D69" s="52" t="s">
        <v>210</v>
      </c>
      <c r="E69" s="62" t="s">
        <v>303</v>
      </c>
      <c r="F69" s="62" t="s">
        <v>340</v>
      </c>
      <c r="G69" s="189">
        <v>3448500</v>
      </c>
      <c r="H69" s="190">
        <v>82308</v>
      </c>
      <c r="I69" s="189"/>
      <c r="J69" s="189"/>
      <c r="K69" s="189"/>
      <c r="L69" s="54">
        <v>3530808</v>
      </c>
    </row>
    <row r="70" spans="1:220" s="40" customFormat="1" ht="24" x14ac:dyDescent="0.2">
      <c r="A70" s="34">
        <v>108</v>
      </c>
      <c r="B70" s="50" t="s">
        <v>109</v>
      </c>
      <c r="C70" s="65" t="s">
        <v>215</v>
      </c>
      <c r="D70" s="52" t="s">
        <v>91</v>
      </c>
      <c r="E70" s="62" t="s">
        <v>303</v>
      </c>
      <c r="F70" s="62" t="s">
        <v>340</v>
      </c>
      <c r="G70" s="189">
        <v>3448500</v>
      </c>
      <c r="H70" s="190">
        <v>3210012</v>
      </c>
      <c r="I70" s="189"/>
      <c r="J70" s="189"/>
      <c r="K70" s="189"/>
      <c r="L70" s="54">
        <v>6658512</v>
      </c>
    </row>
    <row r="71" spans="1:220" s="40" customFormat="1" ht="24" x14ac:dyDescent="0.2">
      <c r="A71" s="34">
        <v>109</v>
      </c>
      <c r="B71" s="50" t="s">
        <v>109</v>
      </c>
      <c r="C71" s="65">
        <v>300944504989</v>
      </c>
      <c r="D71" s="52" t="s">
        <v>211</v>
      </c>
      <c r="E71" s="53" t="s">
        <v>301</v>
      </c>
      <c r="F71" s="53" t="s">
        <v>340</v>
      </c>
      <c r="G71" s="189">
        <v>3448500</v>
      </c>
      <c r="H71" s="190">
        <v>987696</v>
      </c>
      <c r="I71" s="189"/>
      <c r="J71" s="189"/>
      <c r="K71" s="189"/>
      <c r="L71" s="54">
        <v>4436196</v>
      </c>
    </row>
    <row r="72" spans="1:220" s="40" customFormat="1" ht="24" x14ac:dyDescent="0.2">
      <c r="A72" s="34">
        <v>110</v>
      </c>
      <c r="B72" s="35" t="s">
        <v>116</v>
      </c>
      <c r="C72" s="35" t="s">
        <v>216</v>
      </c>
      <c r="D72" s="37" t="s">
        <v>92</v>
      </c>
      <c r="E72" s="38" t="s">
        <v>303</v>
      </c>
      <c r="F72" s="38" t="s">
        <v>340</v>
      </c>
      <c r="G72" s="186">
        <v>4289700</v>
      </c>
      <c r="H72" s="187">
        <v>2140008</v>
      </c>
      <c r="I72" s="186"/>
      <c r="J72" s="186"/>
      <c r="K72" s="186"/>
      <c r="L72" s="39">
        <v>6429708</v>
      </c>
    </row>
    <row r="73" spans="1:220" s="40" customFormat="1" ht="12" x14ac:dyDescent="0.2">
      <c r="A73" s="34">
        <v>112</v>
      </c>
      <c r="B73" s="35" t="s">
        <v>116</v>
      </c>
      <c r="C73" s="68">
        <v>408612</v>
      </c>
      <c r="D73" s="69" t="s">
        <v>93</v>
      </c>
      <c r="E73" s="38" t="s">
        <v>303</v>
      </c>
      <c r="F73" s="38" t="s">
        <v>340</v>
      </c>
      <c r="G73" s="186">
        <v>3957900</v>
      </c>
      <c r="H73" s="187">
        <v>2633856</v>
      </c>
      <c r="I73" s="186"/>
      <c r="J73" s="186"/>
      <c r="K73" s="186"/>
      <c r="L73" s="39">
        <v>6591756</v>
      </c>
    </row>
    <row r="74" spans="1:220" s="49" customFormat="1" ht="12" x14ac:dyDescent="0.2">
      <c r="A74" s="43"/>
      <c r="B74" s="44" t="s">
        <v>342</v>
      </c>
      <c r="C74" s="45"/>
      <c r="D74" s="46"/>
      <c r="E74" s="46"/>
      <c r="F74" s="46"/>
      <c r="G74" s="47">
        <v>59258100</v>
      </c>
      <c r="H74" s="47">
        <v>20199456</v>
      </c>
      <c r="I74" s="47">
        <v>4579575</v>
      </c>
      <c r="J74" s="47">
        <v>0</v>
      </c>
      <c r="K74" s="47">
        <v>709176</v>
      </c>
      <c r="L74" s="47">
        <v>84746307</v>
      </c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</row>
    <row r="75" spans="1:220" s="40" customFormat="1" ht="24" x14ac:dyDescent="0.2">
      <c r="A75" s="34">
        <v>65</v>
      </c>
      <c r="B75" s="50" t="s">
        <v>143</v>
      </c>
      <c r="C75" s="51" t="s">
        <v>230</v>
      </c>
      <c r="D75" s="52" t="s">
        <v>54</v>
      </c>
      <c r="E75" s="62" t="s">
        <v>112</v>
      </c>
      <c r="F75" s="62" t="s">
        <v>112</v>
      </c>
      <c r="G75" s="189">
        <v>6245100</v>
      </c>
      <c r="H75" s="190">
        <v>2636568</v>
      </c>
      <c r="I75" s="54">
        <v>1249020</v>
      </c>
      <c r="J75" s="189"/>
      <c r="K75" s="54">
        <v>1431990</v>
      </c>
      <c r="L75" s="54">
        <v>11562678</v>
      </c>
    </row>
    <row r="76" spans="1:220" s="40" customFormat="1" ht="12" x14ac:dyDescent="0.2">
      <c r="A76" s="34">
        <v>18</v>
      </c>
      <c r="B76" s="50" t="s">
        <v>17</v>
      </c>
      <c r="C76" s="51" t="s">
        <v>266</v>
      </c>
      <c r="D76" s="52" t="s">
        <v>24</v>
      </c>
      <c r="E76" s="53" t="s">
        <v>112</v>
      </c>
      <c r="F76" s="53" t="s">
        <v>112</v>
      </c>
      <c r="G76" s="189">
        <v>9051900</v>
      </c>
      <c r="H76" s="190">
        <v>6449100</v>
      </c>
      <c r="I76" s="54">
        <v>4978545</v>
      </c>
      <c r="J76" s="54"/>
      <c r="K76" s="54">
        <v>2550306</v>
      </c>
      <c r="L76" s="54">
        <v>23029851</v>
      </c>
    </row>
    <row r="77" spans="1:220" s="40" customFormat="1" ht="24" x14ac:dyDescent="0.2">
      <c r="A77" s="34">
        <v>19</v>
      </c>
      <c r="B77" s="50" t="s">
        <v>17</v>
      </c>
      <c r="C77" s="51" t="s">
        <v>251</v>
      </c>
      <c r="D77" s="52" t="s">
        <v>25</v>
      </c>
      <c r="E77" s="53" t="s">
        <v>112</v>
      </c>
      <c r="F77" s="53" t="s">
        <v>112</v>
      </c>
      <c r="G77" s="189">
        <v>9051900</v>
      </c>
      <c r="H77" s="190">
        <v>5751900</v>
      </c>
      <c r="I77" s="54">
        <v>4978545</v>
      </c>
      <c r="J77" s="54"/>
      <c r="K77" s="54">
        <v>3000360</v>
      </c>
      <c r="L77" s="54">
        <v>22782705</v>
      </c>
    </row>
    <row r="78" spans="1:220" s="40" customFormat="1" ht="24" x14ac:dyDescent="0.2">
      <c r="A78" s="34">
        <v>20</v>
      </c>
      <c r="B78" s="50" t="s">
        <v>17</v>
      </c>
      <c r="C78" s="51" t="s">
        <v>263</v>
      </c>
      <c r="D78" s="52" t="s">
        <v>102</v>
      </c>
      <c r="E78" s="53" t="s">
        <v>112</v>
      </c>
      <c r="F78" s="53" t="s">
        <v>112</v>
      </c>
      <c r="G78" s="189">
        <v>9051900</v>
      </c>
      <c r="H78" s="190">
        <v>1568700</v>
      </c>
      <c r="I78" s="54">
        <v>4978545</v>
      </c>
      <c r="J78" s="54"/>
      <c r="K78" s="54">
        <v>927384</v>
      </c>
      <c r="L78" s="54">
        <v>16526529</v>
      </c>
    </row>
    <row r="79" spans="1:220" s="40" customFormat="1" ht="24" x14ac:dyDescent="0.2">
      <c r="A79" s="34">
        <v>21</v>
      </c>
      <c r="B79" s="50" t="s">
        <v>17</v>
      </c>
      <c r="C79" s="51" t="s">
        <v>262</v>
      </c>
      <c r="D79" s="52" t="s">
        <v>135</v>
      </c>
      <c r="E79" s="53" t="s">
        <v>112</v>
      </c>
      <c r="F79" s="53" t="s">
        <v>112</v>
      </c>
      <c r="G79" s="189">
        <v>9051900</v>
      </c>
      <c r="H79" s="190">
        <v>1394400</v>
      </c>
      <c r="I79" s="54">
        <v>4978545</v>
      </c>
      <c r="J79" s="54"/>
      <c r="K79" s="54">
        <v>981936</v>
      </c>
      <c r="L79" s="54">
        <v>16406781</v>
      </c>
    </row>
    <row r="80" spans="1:220" s="40" customFormat="1" ht="12" x14ac:dyDescent="0.2">
      <c r="A80" s="34">
        <v>22</v>
      </c>
      <c r="B80" s="50" t="s">
        <v>17</v>
      </c>
      <c r="C80" s="51" t="s">
        <v>264</v>
      </c>
      <c r="D80" s="52" t="s">
        <v>26</v>
      </c>
      <c r="E80" s="53" t="s">
        <v>112</v>
      </c>
      <c r="F80" s="53" t="s">
        <v>112</v>
      </c>
      <c r="G80" s="189">
        <v>9051900</v>
      </c>
      <c r="H80" s="190">
        <v>6274800</v>
      </c>
      <c r="I80" s="54">
        <v>4978545</v>
      </c>
      <c r="J80" s="54"/>
      <c r="K80" s="54">
        <v>2182080</v>
      </c>
      <c r="L80" s="54">
        <v>22487325</v>
      </c>
    </row>
    <row r="81" spans="1:220" s="40" customFormat="1" ht="12" x14ac:dyDescent="0.2">
      <c r="A81" s="34">
        <v>5</v>
      </c>
      <c r="B81" s="50" t="s">
        <v>108</v>
      </c>
      <c r="C81" s="51" t="s">
        <v>275</v>
      </c>
      <c r="D81" s="52" t="s">
        <v>12</v>
      </c>
      <c r="E81" s="53" t="s">
        <v>112</v>
      </c>
      <c r="F81" s="53" t="s">
        <v>112</v>
      </c>
      <c r="G81" s="189">
        <v>10587300</v>
      </c>
      <c r="H81" s="190">
        <v>4285764</v>
      </c>
      <c r="I81" s="54">
        <v>5823015.0000000009</v>
      </c>
      <c r="J81" s="54"/>
      <c r="K81" s="54">
        <v>3013998</v>
      </c>
      <c r="L81" s="54">
        <v>23710077</v>
      </c>
    </row>
    <row r="82" spans="1:220" s="40" customFormat="1" ht="24" x14ac:dyDescent="0.2">
      <c r="A82" s="34">
        <v>85</v>
      </c>
      <c r="B82" s="50" t="s">
        <v>69</v>
      </c>
      <c r="C82" s="61" t="s">
        <v>283</v>
      </c>
      <c r="D82" s="52" t="s">
        <v>72</v>
      </c>
      <c r="E82" s="62" t="s">
        <v>112</v>
      </c>
      <c r="F82" s="62" t="s">
        <v>112</v>
      </c>
      <c r="G82" s="189">
        <v>4049100</v>
      </c>
      <c r="H82" s="190">
        <v>1234620</v>
      </c>
      <c r="I82" s="189"/>
      <c r="J82" s="189"/>
      <c r="K82" s="189"/>
      <c r="L82" s="54">
        <v>5283720</v>
      </c>
    </row>
    <row r="83" spans="1:220" s="40" customFormat="1" ht="12" x14ac:dyDescent="0.2">
      <c r="A83" s="34">
        <v>90</v>
      </c>
      <c r="B83" s="50" t="s">
        <v>74</v>
      </c>
      <c r="C83" s="61" t="s">
        <v>288</v>
      </c>
      <c r="D83" s="52" t="s">
        <v>79</v>
      </c>
      <c r="E83" s="62" t="s">
        <v>112</v>
      </c>
      <c r="F83" s="62" t="s">
        <v>112</v>
      </c>
      <c r="G83" s="189">
        <v>4199700</v>
      </c>
      <c r="H83" s="190">
        <v>2798472</v>
      </c>
      <c r="I83" s="189"/>
      <c r="J83" s="189"/>
      <c r="K83" s="189"/>
      <c r="L83" s="54">
        <v>6998172</v>
      </c>
    </row>
    <row r="84" spans="1:220" s="49" customFormat="1" ht="12" x14ac:dyDescent="0.2">
      <c r="A84" s="43"/>
      <c r="B84" s="44" t="s">
        <v>343</v>
      </c>
      <c r="C84" s="45"/>
      <c r="D84" s="46"/>
      <c r="E84" s="46"/>
      <c r="F84" s="46"/>
      <c r="G84" s="47">
        <v>70340700</v>
      </c>
      <c r="H84" s="47">
        <v>32394324</v>
      </c>
      <c r="I84" s="47">
        <v>31964760</v>
      </c>
      <c r="J84" s="47">
        <v>0</v>
      </c>
      <c r="K84" s="47">
        <v>14088054</v>
      </c>
      <c r="L84" s="47">
        <v>148787838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</row>
    <row r="85" spans="1:220" s="40" customFormat="1" ht="12" x14ac:dyDescent="0.2">
      <c r="A85" s="34">
        <v>78</v>
      </c>
      <c r="B85" s="50" t="s">
        <v>67</v>
      </c>
      <c r="C85" s="61">
        <v>509487</v>
      </c>
      <c r="D85" s="50" t="s">
        <v>207</v>
      </c>
      <c r="E85" s="62" t="s">
        <v>113</v>
      </c>
      <c r="F85" s="62" t="s">
        <v>113</v>
      </c>
      <c r="G85" s="189">
        <v>5152500</v>
      </c>
      <c r="H85" s="190">
        <v>197304</v>
      </c>
      <c r="I85" s="190"/>
      <c r="J85" s="190"/>
      <c r="K85" s="190"/>
      <c r="L85" s="54">
        <v>5349804</v>
      </c>
    </row>
    <row r="86" spans="1:220" s="40" customFormat="1" ht="24" x14ac:dyDescent="0.2">
      <c r="A86" s="34">
        <v>77</v>
      </c>
      <c r="B86" s="50" t="s">
        <v>67</v>
      </c>
      <c r="C86" s="61">
        <v>509486</v>
      </c>
      <c r="D86" s="50" t="s">
        <v>189</v>
      </c>
      <c r="E86" s="62" t="s">
        <v>113</v>
      </c>
      <c r="F86" s="62" t="s">
        <v>113</v>
      </c>
      <c r="G86" s="189">
        <v>5152500</v>
      </c>
      <c r="H86" s="190">
        <v>493260</v>
      </c>
      <c r="I86" s="190"/>
      <c r="J86" s="190"/>
      <c r="K86" s="190"/>
      <c r="L86" s="54">
        <v>5645760</v>
      </c>
    </row>
    <row r="87" spans="1:220" s="40" customFormat="1" ht="24" x14ac:dyDescent="0.2">
      <c r="A87" s="34">
        <v>76</v>
      </c>
      <c r="B87" s="50" t="s">
        <v>67</v>
      </c>
      <c r="C87" s="61">
        <v>509485</v>
      </c>
      <c r="D87" s="50" t="s">
        <v>188</v>
      </c>
      <c r="E87" s="62" t="s">
        <v>113</v>
      </c>
      <c r="F87" s="62" t="s">
        <v>113</v>
      </c>
      <c r="G87" s="189">
        <v>5152500</v>
      </c>
      <c r="H87" s="190">
        <v>295956</v>
      </c>
      <c r="I87" s="190"/>
      <c r="J87" s="190"/>
      <c r="K87" s="190"/>
      <c r="L87" s="54">
        <v>5448456</v>
      </c>
    </row>
    <row r="88" spans="1:220" s="40" customFormat="1" ht="24" x14ac:dyDescent="0.2">
      <c r="A88" s="34">
        <v>66</v>
      </c>
      <c r="B88" s="50" t="s">
        <v>143</v>
      </c>
      <c r="C88" s="51" t="s">
        <v>231</v>
      </c>
      <c r="D88" s="52" t="s">
        <v>55</v>
      </c>
      <c r="E88" s="62" t="s">
        <v>113</v>
      </c>
      <c r="F88" s="62" t="s">
        <v>113</v>
      </c>
      <c r="G88" s="189">
        <v>6245100</v>
      </c>
      <c r="H88" s="190">
        <v>3235788</v>
      </c>
      <c r="I88" s="54">
        <v>1249020</v>
      </c>
      <c r="J88" s="189"/>
      <c r="K88" s="54">
        <v>1445628</v>
      </c>
      <c r="L88" s="54">
        <v>12175536</v>
      </c>
    </row>
    <row r="89" spans="1:220" s="40" customFormat="1" ht="24" x14ac:dyDescent="0.2">
      <c r="A89" s="34">
        <v>58</v>
      </c>
      <c r="B89" s="50" t="s">
        <v>95</v>
      </c>
      <c r="C89" s="61">
        <v>509483</v>
      </c>
      <c r="D89" s="50" t="s">
        <v>184</v>
      </c>
      <c r="E89" s="62" t="s">
        <v>113</v>
      </c>
      <c r="F89" s="62" t="s">
        <v>113</v>
      </c>
      <c r="G89" s="189">
        <v>7344300</v>
      </c>
      <c r="H89" s="190">
        <v>423504</v>
      </c>
      <c r="I89" s="54">
        <v>4039365.0000000005</v>
      </c>
      <c r="J89" s="190"/>
      <c r="K89" s="54">
        <v>681900</v>
      </c>
      <c r="L89" s="54">
        <v>12489069</v>
      </c>
    </row>
    <row r="90" spans="1:220" s="40" customFormat="1" ht="12" x14ac:dyDescent="0.2">
      <c r="A90" s="34">
        <v>57</v>
      </c>
      <c r="B90" s="35" t="s">
        <v>95</v>
      </c>
      <c r="C90" s="41">
        <v>509484</v>
      </c>
      <c r="D90" s="35" t="s">
        <v>344</v>
      </c>
      <c r="E90" s="62" t="s">
        <v>113</v>
      </c>
      <c r="F90" s="62" t="s">
        <v>113</v>
      </c>
      <c r="G90" s="189">
        <v>7344300</v>
      </c>
      <c r="H90" s="190">
        <v>1411680</v>
      </c>
      <c r="I90" s="54">
        <v>4039365.0000000005</v>
      </c>
      <c r="J90" s="190"/>
      <c r="K90" s="54">
        <v>627348</v>
      </c>
      <c r="L90" s="54">
        <v>13422693</v>
      </c>
    </row>
    <row r="91" spans="1:220" s="40" customFormat="1" ht="24" x14ac:dyDescent="0.2">
      <c r="A91" s="34">
        <v>56</v>
      </c>
      <c r="B91" s="50" t="s">
        <v>95</v>
      </c>
      <c r="C91" s="51" t="s">
        <v>238</v>
      </c>
      <c r="D91" s="50" t="s">
        <v>277</v>
      </c>
      <c r="E91" s="62" t="s">
        <v>113</v>
      </c>
      <c r="F91" s="62" t="s">
        <v>113</v>
      </c>
      <c r="G91" s="189">
        <v>7344300</v>
      </c>
      <c r="H91" s="190">
        <v>423504</v>
      </c>
      <c r="I91" s="54">
        <v>4039365.0000000005</v>
      </c>
      <c r="J91" s="190"/>
      <c r="K91" s="54">
        <v>681900</v>
      </c>
      <c r="L91" s="54">
        <v>12489069</v>
      </c>
    </row>
    <row r="92" spans="1:220" s="40" customFormat="1" ht="12" x14ac:dyDescent="0.2">
      <c r="A92" s="34">
        <v>49</v>
      </c>
      <c r="B92" s="50" t="s">
        <v>37</v>
      </c>
      <c r="C92" s="61">
        <v>509481</v>
      </c>
      <c r="D92" s="50" t="s">
        <v>193</v>
      </c>
      <c r="E92" s="62" t="s">
        <v>113</v>
      </c>
      <c r="F92" s="62" t="s">
        <v>113</v>
      </c>
      <c r="G92" s="189">
        <v>8326500</v>
      </c>
      <c r="H92" s="190">
        <v>1762464</v>
      </c>
      <c r="I92" s="54">
        <v>4579575</v>
      </c>
      <c r="J92" s="190"/>
      <c r="K92" s="54">
        <v>1418352</v>
      </c>
      <c r="L92" s="54">
        <v>16086891</v>
      </c>
    </row>
    <row r="93" spans="1:220" s="40" customFormat="1" ht="24" x14ac:dyDescent="0.2">
      <c r="A93" s="34">
        <v>23</v>
      </c>
      <c r="B93" s="50" t="s">
        <v>17</v>
      </c>
      <c r="C93" s="51" t="s">
        <v>248</v>
      </c>
      <c r="D93" s="52" t="s">
        <v>27</v>
      </c>
      <c r="E93" s="53" t="s">
        <v>113</v>
      </c>
      <c r="F93" s="53" t="s">
        <v>113</v>
      </c>
      <c r="G93" s="189">
        <v>9051900</v>
      </c>
      <c r="H93" s="190">
        <v>4531800</v>
      </c>
      <c r="I93" s="54">
        <v>4978545</v>
      </c>
      <c r="J93" s="54"/>
      <c r="K93" s="54">
        <v>3164016</v>
      </c>
      <c r="L93" s="54">
        <v>21726261</v>
      </c>
    </row>
    <row r="94" spans="1:220" s="40" customFormat="1" ht="24" x14ac:dyDescent="0.2">
      <c r="A94" s="34">
        <v>24</v>
      </c>
      <c r="B94" s="50" t="s">
        <v>17</v>
      </c>
      <c r="C94" s="51" t="s">
        <v>265</v>
      </c>
      <c r="D94" s="52" t="s">
        <v>28</v>
      </c>
      <c r="E94" s="53" t="s">
        <v>113</v>
      </c>
      <c r="F94" s="53" t="s">
        <v>113</v>
      </c>
      <c r="G94" s="189">
        <v>9051900</v>
      </c>
      <c r="H94" s="190">
        <v>5054700</v>
      </c>
      <c r="I94" s="54">
        <v>4978545</v>
      </c>
      <c r="J94" s="54"/>
      <c r="K94" s="54">
        <v>2359374</v>
      </c>
      <c r="L94" s="54">
        <v>21444519</v>
      </c>
    </row>
    <row r="95" spans="1:220" s="40" customFormat="1" ht="12" x14ac:dyDescent="0.2">
      <c r="A95" s="34">
        <v>25</v>
      </c>
      <c r="B95" s="50" t="s">
        <v>17</v>
      </c>
      <c r="C95" s="51" t="s">
        <v>267</v>
      </c>
      <c r="D95" s="52" t="s">
        <v>146</v>
      </c>
      <c r="E95" s="53" t="s">
        <v>113</v>
      </c>
      <c r="F95" s="53" t="s">
        <v>113</v>
      </c>
      <c r="G95" s="189">
        <v>9051900</v>
      </c>
      <c r="H95" s="190">
        <v>4357500</v>
      </c>
      <c r="I95" s="54">
        <v>4978545</v>
      </c>
      <c r="J95" s="54"/>
      <c r="K95" s="54">
        <v>1677474</v>
      </c>
      <c r="L95" s="54">
        <v>20065419</v>
      </c>
    </row>
    <row r="96" spans="1:220" s="40" customFormat="1" ht="24" x14ac:dyDescent="0.2">
      <c r="A96" s="34">
        <v>26</v>
      </c>
      <c r="B96" s="50" t="s">
        <v>17</v>
      </c>
      <c r="C96" s="51" t="s">
        <v>253</v>
      </c>
      <c r="D96" s="52" t="s">
        <v>29</v>
      </c>
      <c r="E96" s="62" t="s">
        <v>113</v>
      </c>
      <c r="F96" s="62" t="s">
        <v>113</v>
      </c>
      <c r="G96" s="189">
        <v>9051900</v>
      </c>
      <c r="H96" s="190">
        <v>4008900</v>
      </c>
      <c r="I96" s="54">
        <v>4978545</v>
      </c>
      <c r="J96" s="54"/>
      <c r="K96" s="54">
        <v>2891256</v>
      </c>
      <c r="L96" s="54">
        <v>20930601</v>
      </c>
    </row>
    <row r="97" spans="1:6644" s="40" customFormat="1" ht="12" x14ac:dyDescent="0.2">
      <c r="A97" s="34">
        <v>27</v>
      </c>
      <c r="B97" s="50" t="s">
        <v>17</v>
      </c>
      <c r="C97" s="51" t="s">
        <v>260</v>
      </c>
      <c r="D97" s="52" t="s">
        <v>30</v>
      </c>
      <c r="E97" s="62" t="s">
        <v>113</v>
      </c>
      <c r="F97" s="62" t="s">
        <v>113</v>
      </c>
      <c r="G97" s="189">
        <v>9051900</v>
      </c>
      <c r="H97" s="190">
        <v>4531800</v>
      </c>
      <c r="I97" s="54">
        <v>4978545</v>
      </c>
      <c r="J97" s="54"/>
      <c r="K97" s="54">
        <v>2072976</v>
      </c>
      <c r="L97" s="54">
        <v>20635221</v>
      </c>
    </row>
    <row r="98" spans="1:6644" s="70" customFormat="1" ht="12" x14ac:dyDescent="0.2">
      <c r="A98" s="34">
        <v>28</v>
      </c>
      <c r="B98" s="50" t="s">
        <v>17</v>
      </c>
      <c r="C98" s="51" t="s">
        <v>255</v>
      </c>
      <c r="D98" s="52" t="s">
        <v>31</v>
      </c>
      <c r="E98" s="62" t="s">
        <v>113</v>
      </c>
      <c r="F98" s="62" t="s">
        <v>113</v>
      </c>
      <c r="G98" s="189">
        <v>9051900</v>
      </c>
      <c r="H98" s="190">
        <v>4706100</v>
      </c>
      <c r="I98" s="54">
        <v>4978545</v>
      </c>
      <c r="J98" s="54"/>
      <c r="K98" s="54">
        <v>2604858</v>
      </c>
      <c r="L98" s="54">
        <v>21341403</v>
      </c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  <c r="ME98" s="40"/>
      <c r="MF98" s="40"/>
      <c r="MG98" s="40"/>
      <c r="MH98" s="40"/>
      <c r="MI98" s="40"/>
      <c r="MJ98" s="40"/>
      <c r="MK98" s="40"/>
      <c r="ML98" s="40"/>
      <c r="MM98" s="40"/>
      <c r="MN98" s="40"/>
      <c r="MO98" s="40"/>
      <c r="MP98" s="40"/>
      <c r="MQ98" s="40"/>
      <c r="MR98" s="40"/>
      <c r="MS98" s="40"/>
      <c r="MT98" s="40"/>
      <c r="MU98" s="40"/>
      <c r="MV98" s="40"/>
      <c r="MW98" s="40"/>
      <c r="MX98" s="40"/>
      <c r="MY98" s="40"/>
      <c r="MZ98" s="40"/>
      <c r="NA98" s="40"/>
      <c r="NB98" s="40"/>
      <c r="NC98" s="40"/>
      <c r="ND98" s="40"/>
      <c r="NE98" s="40"/>
      <c r="NF98" s="40"/>
      <c r="NG98" s="40"/>
      <c r="NH98" s="40"/>
      <c r="NI98" s="40"/>
      <c r="NJ98" s="40"/>
      <c r="NK98" s="40"/>
      <c r="NL98" s="40"/>
      <c r="NM98" s="40"/>
      <c r="NN98" s="40"/>
      <c r="NO98" s="40"/>
      <c r="NP98" s="40"/>
      <c r="NQ98" s="40"/>
      <c r="NR98" s="40"/>
      <c r="NS98" s="40"/>
      <c r="NT98" s="40"/>
      <c r="NU98" s="40"/>
      <c r="NV98" s="40"/>
      <c r="NW98" s="40"/>
      <c r="NX98" s="40"/>
      <c r="NY98" s="40"/>
      <c r="NZ98" s="40"/>
      <c r="OA98" s="40"/>
      <c r="OB98" s="40"/>
      <c r="OC98" s="40"/>
      <c r="OD98" s="40"/>
      <c r="OE98" s="40"/>
      <c r="OF98" s="40"/>
      <c r="OG98" s="40"/>
      <c r="OH98" s="40"/>
      <c r="OI98" s="40"/>
      <c r="OJ98" s="40"/>
      <c r="OK98" s="40"/>
      <c r="OL98" s="40"/>
      <c r="OM98" s="40"/>
      <c r="ON98" s="40"/>
      <c r="OO98" s="40"/>
      <c r="OP98" s="40"/>
      <c r="OQ98" s="40"/>
      <c r="OR98" s="40"/>
      <c r="OS98" s="40"/>
      <c r="OT98" s="40"/>
      <c r="OU98" s="40"/>
      <c r="OV98" s="40"/>
      <c r="OW98" s="40"/>
      <c r="OX98" s="40"/>
      <c r="OY98" s="40"/>
      <c r="OZ98" s="40"/>
      <c r="PA98" s="40"/>
      <c r="PB98" s="40"/>
      <c r="PC98" s="40"/>
      <c r="PD98" s="40"/>
      <c r="PE98" s="40"/>
      <c r="PF98" s="40"/>
      <c r="PG98" s="40"/>
      <c r="PH98" s="40"/>
      <c r="PI98" s="40"/>
      <c r="PJ98" s="40"/>
      <c r="PK98" s="40"/>
      <c r="PL98" s="40"/>
      <c r="PM98" s="40"/>
      <c r="PN98" s="40"/>
      <c r="PO98" s="40"/>
      <c r="PP98" s="40"/>
      <c r="PQ98" s="40"/>
      <c r="PR98" s="40"/>
      <c r="PS98" s="40"/>
      <c r="PT98" s="40"/>
      <c r="PU98" s="40"/>
      <c r="PV98" s="40"/>
      <c r="PW98" s="40"/>
      <c r="PX98" s="40"/>
      <c r="PY98" s="40"/>
      <c r="PZ98" s="40"/>
      <c r="QA98" s="40"/>
      <c r="QB98" s="40"/>
      <c r="QC98" s="40"/>
      <c r="QD98" s="40"/>
      <c r="QE98" s="40"/>
      <c r="QF98" s="40"/>
      <c r="QG98" s="40"/>
      <c r="QH98" s="40"/>
      <c r="QI98" s="40"/>
      <c r="QJ98" s="40"/>
      <c r="QK98" s="40"/>
      <c r="QL98" s="40"/>
      <c r="QM98" s="40"/>
      <c r="QN98" s="40"/>
      <c r="QO98" s="40"/>
      <c r="QP98" s="40"/>
      <c r="QQ98" s="40"/>
      <c r="QR98" s="40"/>
      <c r="QS98" s="40"/>
      <c r="QT98" s="40"/>
      <c r="QU98" s="40"/>
      <c r="QV98" s="40"/>
      <c r="QW98" s="40"/>
      <c r="QX98" s="40"/>
      <c r="QY98" s="40"/>
      <c r="QZ98" s="40"/>
      <c r="RA98" s="40"/>
      <c r="RB98" s="40"/>
      <c r="RC98" s="40"/>
      <c r="RD98" s="40"/>
      <c r="RE98" s="40"/>
      <c r="RF98" s="40"/>
      <c r="RG98" s="40"/>
      <c r="RH98" s="40"/>
      <c r="RI98" s="40"/>
      <c r="RJ98" s="40"/>
      <c r="RK98" s="40"/>
      <c r="RL98" s="40"/>
      <c r="RM98" s="40"/>
      <c r="RN98" s="40"/>
      <c r="RO98" s="40"/>
      <c r="RP98" s="40"/>
      <c r="RQ98" s="40"/>
      <c r="RR98" s="40"/>
      <c r="RS98" s="40"/>
      <c r="RT98" s="40"/>
      <c r="RU98" s="40"/>
      <c r="RV98" s="40"/>
      <c r="RW98" s="40"/>
      <c r="RX98" s="40"/>
      <c r="RY98" s="40"/>
      <c r="RZ98" s="40"/>
      <c r="SA98" s="40"/>
      <c r="SB98" s="40"/>
      <c r="SC98" s="40"/>
      <c r="SD98" s="40"/>
      <c r="SE98" s="40"/>
      <c r="SF98" s="40"/>
      <c r="SG98" s="40"/>
      <c r="SH98" s="40"/>
      <c r="SI98" s="40"/>
      <c r="SJ98" s="40"/>
      <c r="SK98" s="40"/>
      <c r="SL98" s="40"/>
      <c r="SM98" s="40"/>
      <c r="SN98" s="40"/>
      <c r="SO98" s="40"/>
      <c r="SP98" s="40"/>
      <c r="SQ98" s="40"/>
      <c r="SR98" s="40"/>
      <c r="SS98" s="40"/>
      <c r="ST98" s="40"/>
      <c r="SU98" s="40"/>
      <c r="SV98" s="40"/>
      <c r="SW98" s="40"/>
      <c r="SX98" s="40"/>
      <c r="SY98" s="40"/>
      <c r="SZ98" s="40"/>
      <c r="TA98" s="40"/>
      <c r="TB98" s="40"/>
      <c r="TC98" s="40"/>
      <c r="TD98" s="40"/>
      <c r="TE98" s="40"/>
      <c r="TF98" s="40"/>
      <c r="TG98" s="40"/>
      <c r="TH98" s="40"/>
      <c r="TI98" s="40"/>
      <c r="TJ98" s="40"/>
      <c r="TK98" s="40"/>
      <c r="TL98" s="40"/>
      <c r="TM98" s="40"/>
      <c r="TN98" s="40"/>
      <c r="TO98" s="40"/>
      <c r="TP98" s="40"/>
      <c r="TQ98" s="40"/>
      <c r="TR98" s="40"/>
      <c r="TS98" s="40"/>
      <c r="TT98" s="40"/>
      <c r="TU98" s="40"/>
      <c r="TV98" s="40"/>
      <c r="TW98" s="40"/>
      <c r="TX98" s="40"/>
      <c r="TY98" s="40"/>
      <c r="TZ98" s="40"/>
      <c r="UA98" s="40"/>
      <c r="UB98" s="40"/>
      <c r="UC98" s="40"/>
      <c r="UD98" s="40"/>
      <c r="UE98" s="40"/>
      <c r="UF98" s="40"/>
      <c r="UG98" s="40"/>
      <c r="UH98" s="40"/>
      <c r="UI98" s="40"/>
      <c r="UJ98" s="40"/>
      <c r="UK98" s="40"/>
      <c r="UL98" s="40"/>
      <c r="UM98" s="40"/>
      <c r="UN98" s="40"/>
      <c r="UO98" s="40"/>
      <c r="UP98" s="40"/>
      <c r="UQ98" s="40"/>
      <c r="UR98" s="40"/>
      <c r="US98" s="40"/>
      <c r="UT98" s="40"/>
      <c r="UU98" s="40"/>
      <c r="UV98" s="40"/>
      <c r="UW98" s="40"/>
      <c r="UX98" s="40"/>
      <c r="UY98" s="40"/>
      <c r="UZ98" s="40"/>
      <c r="VA98" s="40"/>
      <c r="VB98" s="40"/>
      <c r="VC98" s="40"/>
      <c r="VD98" s="40"/>
      <c r="VE98" s="40"/>
      <c r="VF98" s="40"/>
      <c r="VG98" s="40"/>
      <c r="VH98" s="40"/>
      <c r="VI98" s="40"/>
      <c r="VJ98" s="40"/>
      <c r="VK98" s="40"/>
      <c r="VL98" s="40"/>
      <c r="VM98" s="40"/>
      <c r="VN98" s="40"/>
      <c r="VO98" s="40"/>
      <c r="VP98" s="40"/>
      <c r="VQ98" s="40"/>
      <c r="VR98" s="40"/>
      <c r="VS98" s="40"/>
      <c r="VT98" s="40"/>
      <c r="VU98" s="40"/>
      <c r="VV98" s="40"/>
      <c r="VW98" s="40"/>
      <c r="VX98" s="40"/>
      <c r="VY98" s="40"/>
      <c r="VZ98" s="40"/>
      <c r="WA98" s="40"/>
      <c r="WB98" s="40"/>
      <c r="WC98" s="40"/>
      <c r="WD98" s="40"/>
      <c r="WE98" s="40"/>
      <c r="WF98" s="40"/>
      <c r="WG98" s="40"/>
      <c r="WH98" s="40"/>
      <c r="WI98" s="40"/>
      <c r="WJ98" s="40"/>
      <c r="WK98" s="40"/>
      <c r="WL98" s="40"/>
      <c r="WM98" s="40"/>
      <c r="WN98" s="40"/>
      <c r="WO98" s="40"/>
      <c r="WP98" s="40"/>
      <c r="WQ98" s="40"/>
      <c r="WR98" s="40"/>
      <c r="WS98" s="40"/>
      <c r="WT98" s="40"/>
      <c r="WU98" s="40"/>
      <c r="WV98" s="40"/>
      <c r="WW98" s="40"/>
      <c r="WX98" s="40"/>
      <c r="WY98" s="40"/>
      <c r="WZ98" s="40"/>
      <c r="XA98" s="40"/>
      <c r="XB98" s="40"/>
      <c r="XC98" s="40"/>
      <c r="XD98" s="40"/>
      <c r="XE98" s="40"/>
      <c r="XF98" s="40"/>
      <c r="XG98" s="40"/>
      <c r="XH98" s="40"/>
      <c r="XI98" s="40"/>
      <c r="XJ98" s="40"/>
      <c r="XK98" s="40"/>
      <c r="XL98" s="40"/>
      <c r="XM98" s="40"/>
      <c r="XN98" s="40"/>
      <c r="XO98" s="40"/>
      <c r="XP98" s="40"/>
      <c r="XQ98" s="40"/>
      <c r="XR98" s="40"/>
      <c r="XS98" s="40"/>
      <c r="XT98" s="40"/>
      <c r="XU98" s="40"/>
      <c r="XV98" s="40"/>
      <c r="XW98" s="40"/>
      <c r="XX98" s="40"/>
      <c r="XY98" s="40"/>
      <c r="XZ98" s="40"/>
      <c r="YA98" s="40"/>
      <c r="YB98" s="40"/>
      <c r="YC98" s="40"/>
      <c r="YD98" s="40"/>
      <c r="YE98" s="40"/>
      <c r="YF98" s="40"/>
      <c r="YG98" s="40"/>
      <c r="YH98" s="40"/>
      <c r="YI98" s="40"/>
      <c r="YJ98" s="40"/>
      <c r="YK98" s="40"/>
      <c r="YL98" s="40"/>
      <c r="YM98" s="40"/>
      <c r="YN98" s="40"/>
      <c r="YO98" s="40"/>
      <c r="YP98" s="40"/>
      <c r="YQ98" s="40"/>
      <c r="YR98" s="40"/>
      <c r="YS98" s="40"/>
      <c r="YT98" s="40"/>
      <c r="YU98" s="40"/>
      <c r="YV98" s="40"/>
      <c r="YW98" s="40"/>
      <c r="YX98" s="40"/>
      <c r="YY98" s="40"/>
      <c r="YZ98" s="40"/>
      <c r="ZA98" s="40"/>
      <c r="ZB98" s="40"/>
      <c r="ZC98" s="40"/>
      <c r="ZD98" s="40"/>
      <c r="ZE98" s="40"/>
      <c r="ZF98" s="40"/>
      <c r="ZG98" s="40"/>
      <c r="ZH98" s="40"/>
      <c r="ZI98" s="40"/>
      <c r="ZJ98" s="40"/>
      <c r="ZK98" s="40"/>
      <c r="ZL98" s="40"/>
      <c r="ZM98" s="40"/>
      <c r="ZN98" s="40"/>
      <c r="ZO98" s="40"/>
      <c r="ZP98" s="40"/>
      <c r="ZQ98" s="40"/>
      <c r="ZR98" s="40"/>
      <c r="ZS98" s="40"/>
      <c r="ZT98" s="40"/>
      <c r="ZU98" s="40"/>
      <c r="ZV98" s="40"/>
      <c r="ZW98" s="40"/>
      <c r="ZX98" s="40"/>
      <c r="ZY98" s="40"/>
      <c r="ZZ98" s="40"/>
      <c r="AAA98" s="40"/>
      <c r="AAB98" s="40"/>
      <c r="AAC98" s="40"/>
      <c r="AAD98" s="40"/>
      <c r="AAE98" s="40"/>
      <c r="AAF98" s="40"/>
      <c r="AAG98" s="40"/>
      <c r="AAH98" s="40"/>
      <c r="AAI98" s="40"/>
      <c r="AAJ98" s="40"/>
      <c r="AAK98" s="40"/>
      <c r="AAL98" s="40"/>
      <c r="AAM98" s="40"/>
      <c r="AAN98" s="40"/>
      <c r="AAO98" s="40"/>
      <c r="AAP98" s="40"/>
      <c r="AAQ98" s="40"/>
      <c r="AAR98" s="40"/>
      <c r="AAS98" s="40"/>
      <c r="AAT98" s="40"/>
      <c r="AAU98" s="40"/>
      <c r="AAV98" s="40"/>
      <c r="AAW98" s="40"/>
      <c r="AAX98" s="40"/>
      <c r="AAY98" s="40"/>
      <c r="AAZ98" s="40"/>
      <c r="ABA98" s="40"/>
      <c r="ABB98" s="40"/>
      <c r="ABC98" s="40"/>
      <c r="ABD98" s="40"/>
      <c r="ABE98" s="40"/>
      <c r="ABF98" s="40"/>
      <c r="ABG98" s="40"/>
      <c r="ABH98" s="40"/>
      <c r="ABI98" s="40"/>
      <c r="ABJ98" s="40"/>
      <c r="ABK98" s="40"/>
      <c r="ABL98" s="40"/>
      <c r="ABM98" s="40"/>
      <c r="ABN98" s="40"/>
      <c r="ABO98" s="40"/>
      <c r="ABP98" s="40"/>
      <c r="ABQ98" s="40"/>
      <c r="ABR98" s="40"/>
      <c r="ABS98" s="40"/>
      <c r="ABT98" s="40"/>
      <c r="ABU98" s="40"/>
      <c r="ABV98" s="40"/>
      <c r="ABW98" s="40"/>
      <c r="ABX98" s="40"/>
      <c r="ABY98" s="40"/>
      <c r="ABZ98" s="40"/>
      <c r="ACA98" s="40"/>
      <c r="ACB98" s="40"/>
      <c r="ACC98" s="40"/>
      <c r="ACD98" s="40"/>
      <c r="ACE98" s="40"/>
      <c r="ACF98" s="40"/>
      <c r="ACG98" s="40"/>
      <c r="ACH98" s="40"/>
      <c r="ACI98" s="40"/>
      <c r="ACJ98" s="40"/>
      <c r="ACK98" s="40"/>
      <c r="ACL98" s="40"/>
      <c r="ACM98" s="40"/>
      <c r="ACN98" s="40"/>
      <c r="ACO98" s="40"/>
      <c r="ACP98" s="40"/>
      <c r="ACQ98" s="40"/>
      <c r="ACR98" s="40"/>
      <c r="ACS98" s="40"/>
      <c r="ACT98" s="40"/>
      <c r="ACU98" s="40"/>
      <c r="ACV98" s="40"/>
      <c r="ACW98" s="40"/>
      <c r="ACX98" s="40"/>
      <c r="ACY98" s="40"/>
      <c r="ACZ98" s="40"/>
      <c r="ADA98" s="40"/>
      <c r="ADB98" s="40"/>
      <c r="ADC98" s="40"/>
      <c r="ADD98" s="40"/>
      <c r="ADE98" s="40"/>
      <c r="ADF98" s="40"/>
      <c r="ADG98" s="40"/>
      <c r="ADH98" s="40"/>
      <c r="ADI98" s="40"/>
      <c r="ADJ98" s="40"/>
      <c r="ADK98" s="40"/>
      <c r="ADL98" s="40"/>
      <c r="ADM98" s="40"/>
      <c r="ADN98" s="40"/>
      <c r="ADO98" s="40"/>
      <c r="ADP98" s="40"/>
      <c r="ADQ98" s="40"/>
      <c r="ADR98" s="40"/>
      <c r="ADS98" s="40"/>
      <c r="ADT98" s="40"/>
      <c r="ADU98" s="40"/>
      <c r="ADV98" s="40"/>
      <c r="ADW98" s="40"/>
      <c r="ADX98" s="40"/>
      <c r="ADY98" s="40"/>
      <c r="ADZ98" s="40"/>
      <c r="AEA98" s="40"/>
      <c r="AEB98" s="40"/>
      <c r="AEC98" s="40"/>
      <c r="AED98" s="40"/>
      <c r="AEE98" s="40"/>
      <c r="AEF98" s="40"/>
      <c r="AEG98" s="40"/>
      <c r="AEH98" s="40"/>
      <c r="AEI98" s="40"/>
      <c r="AEJ98" s="40"/>
      <c r="AEK98" s="40"/>
      <c r="AEL98" s="40"/>
      <c r="AEM98" s="40"/>
      <c r="AEN98" s="40"/>
      <c r="AEO98" s="40"/>
      <c r="AEP98" s="40"/>
      <c r="AEQ98" s="40"/>
      <c r="AER98" s="40"/>
      <c r="AES98" s="40"/>
      <c r="AET98" s="40"/>
      <c r="AEU98" s="40"/>
      <c r="AEV98" s="40"/>
      <c r="AEW98" s="40"/>
      <c r="AEX98" s="40"/>
      <c r="AEY98" s="40"/>
      <c r="AEZ98" s="40"/>
      <c r="AFA98" s="40"/>
      <c r="AFB98" s="40"/>
      <c r="AFC98" s="40"/>
      <c r="AFD98" s="40"/>
      <c r="AFE98" s="40"/>
      <c r="AFF98" s="40"/>
      <c r="AFG98" s="40"/>
      <c r="AFH98" s="40"/>
      <c r="AFI98" s="40"/>
      <c r="AFJ98" s="40"/>
      <c r="AFK98" s="40"/>
      <c r="AFL98" s="40"/>
      <c r="AFM98" s="40"/>
      <c r="AFN98" s="40"/>
      <c r="AFO98" s="40"/>
      <c r="AFP98" s="40"/>
      <c r="AFQ98" s="40"/>
      <c r="AFR98" s="40"/>
      <c r="AFS98" s="40"/>
      <c r="AFT98" s="40"/>
      <c r="AFU98" s="40"/>
      <c r="AFV98" s="40"/>
      <c r="AFW98" s="40"/>
      <c r="AFX98" s="40"/>
      <c r="AFY98" s="40"/>
      <c r="AFZ98" s="40"/>
      <c r="AGA98" s="40"/>
      <c r="AGB98" s="40"/>
      <c r="AGC98" s="40"/>
      <c r="AGD98" s="40"/>
      <c r="AGE98" s="40"/>
      <c r="AGF98" s="40"/>
      <c r="AGG98" s="40"/>
      <c r="AGH98" s="40"/>
      <c r="AGI98" s="40"/>
      <c r="AGJ98" s="40"/>
      <c r="AGK98" s="40"/>
      <c r="AGL98" s="40"/>
      <c r="AGM98" s="40"/>
      <c r="AGN98" s="40"/>
      <c r="AGO98" s="40"/>
      <c r="AGP98" s="40"/>
      <c r="AGQ98" s="40"/>
      <c r="AGR98" s="40"/>
      <c r="AGS98" s="40"/>
      <c r="AGT98" s="40"/>
      <c r="AGU98" s="40"/>
      <c r="AGV98" s="40"/>
      <c r="AGW98" s="40"/>
      <c r="AGX98" s="40"/>
      <c r="AGY98" s="40"/>
      <c r="AGZ98" s="40"/>
      <c r="AHA98" s="40"/>
      <c r="AHB98" s="40"/>
      <c r="AHC98" s="40"/>
      <c r="AHD98" s="40"/>
      <c r="AHE98" s="40"/>
      <c r="AHF98" s="40"/>
      <c r="AHG98" s="40"/>
      <c r="AHH98" s="40"/>
      <c r="AHI98" s="40"/>
      <c r="AHJ98" s="40"/>
      <c r="AHK98" s="40"/>
      <c r="AHL98" s="40"/>
      <c r="AHM98" s="40"/>
      <c r="AHN98" s="40"/>
      <c r="AHO98" s="40"/>
      <c r="AHP98" s="40"/>
      <c r="AHQ98" s="40"/>
      <c r="AHR98" s="40"/>
      <c r="AHS98" s="40"/>
      <c r="AHT98" s="40"/>
      <c r="AHU98" s="40"/>
      <c r="AHV98" s="40"/>
      <c r="AHW98" s="40"/>
      <c r="AHX98" s="40"/>
      <c r="AHY98" s="40"/>
      <c r="AHZ98" s="40"/>
      <c r="AIA98" s="40"/>
      <c r="AIB98" s="40"/>
      <c r="AIC98" s="40"/>
      <c r="AID98" s="40"/>
      <c r="AIE98" s="40"/>
      <c r="AIF98" s="40"/>
      <c r="AIG98" s="40"/>
      <c r="AIH98" s="40"/>
      <c r="AII98" s="40"/>
      <c r="AIJ98" s="40"/>
      <c r="AIK98" s="40"/>
      <c r="AIL98" s="40"/>
      <c r="AIM98" s="40"/>
      <c r="AIN98" s="40"/>
      <c r="AIO98" s="40"/>
      <c r="AIP98" s="40"/>
      <c r="AIQ98" s="40"/>
      <c r="AIR98" s="40"/>
      <c r="AIS98" s="40"/>
      <c r="AIT98" s="40"/>
      <c r="AIU98" s="40"/>
      <c r="AIV98" s="40"/>
      <c r="AIW98" s="40"/>
      <c r="AIX98" s="40"/>
      <c r="AIY98" s="40"/>
      <c r="AIZ98" s="40"/>
      <c r="AJA98" s="40"/>
      <c r="AJB98" s="40"/>
      <c r="AJC98" s="40"/>
      <c r="AJD98" s="40"/>
      <c r="AJE98" s="40"/>
      <c r="AJF98" s="40"/>
      <c r="AJG98" s="40"/>
      <c r="AJH98" s="40"/>
      <c r="AJI98" s="40"/>
      <c r="AJJ98" s="40"/>
      <c r="AJK98" s="40"/>
      <c r="AJL98" s="40"/>
      <c r="AJM98" s="40"/>
      <c r="AJN98" s="40"/>
      <c r="AJO98" s="40"/>
      <c r="AJP98" s="40"/>
      <c r="AJQ98" s="40"/>
      <c r="AJR98" s="40"/>
      <c r="AJS98" s="40"/>
      <c r="AJT98" s="40"/>
      <c r="AJU98" s="40"/>
      <c r="AJV98" s="40"/>
      <c r="AJW98" s="40"/>
      <c r="AJX98" s="40"/>
      <c r="AJY98" s="40"/>
      <c r="AJZ98" s="40"/>
      <c r="AKA98" s="40"/>
      <c r="AKB98" s="40"/>
      <c r="AKC98" s="40"/>
      <c r="AKD98" s="40"/>
      <c r="AKE98" s="40"/>
      <c r="AKF98" s="40"/>
      <c r="AKG98" s="40"/>
      <c r="AKH98" s="40"/>
      <c r="AKI98" s="40"/>
      <c r="AKJ98" s="40"/>
      <c r="AKK98" s="40"/>
      <c r="AKL98" s="40"/>
      <c r="AKM98" s="40"/>
      <c r="AKN98" s="40"/>
      <c r="AKO98" s="40"/>
      <c r="AKP98" s="40"/>
      <c r="AKQ98" s="40"/>
      <c r="AKR98" s="40"/>
      <c r="AKS98" s="40"/>
      <c r="AKT98" s="40"/>
      <c r="AKU98" s="40"/>
      <c r="AKV98" s="40"/>
      <c r="AKW98" s="40"/>
      <c r="AKX98" s="40"/>
      <c r="AKY98" s="40"/>
      <c r="AKZ98" s="40"/>
      <c r="ALA98" s="40"/>
      <c r="ALB98" s="40"/>
      <c r="ALC98" s="40"/>
      <c r="ALD98" s="40"/>
      <c r="ALE98" s="40"/>
      <c r="ALF98" s="40"/>
      <c r="ALG98" s="40"/>
      <c r="ALH98" s="40"/>
      <c r="ALI98" s="40"/>
      <c r="ALJ98" s="40"/>
      <c r="ALK98" s="40"/>
      <c r="ALL98" s="40"/>
      <c r="ALM98" s="40"/>
      <c r="ALN98" s="40"/>
      <c r="ALO98" s="40"/>
      <c r="ALP98" s="40"/>
      <c r="ALQ98" s="40"/>
      <c r="ALR98" s="40"/>
      <c r="ALS98" s="40"/>
      <c r="ALT98" s="40"/>
      <c r="ALU98" s="40"/>
      <c r="ALV98" s="40"/>
      <c r="ALW98" s="40"/>
      <c r="ALX98" s="40"/>
      <c r="ALY98" s="40"/>
      <c r="ALZ98" s="40"/>
      <c r="AMA98" s="40"/>
      <c r="AMB98" s="40"/>
      <c r="AMC98" s="40"/>
      <c r="AMD98" s="40"/>
      <c r="AME98" s="40"/>
      <c r="AMF98" s="40"/>
      <c r="AMG98" s="40"/>
      <c r="AMH98" s="40"/>
      <c r="AMI98" s="40"/>
      <c r="AMJ98" s="40"/>
      <c r="AMK98" s="40"/>
      <c r="AML98" s="40"/>
      <c r="AMM98" s="40"/>
      <c r="AMN98" s="40"/>
      <c r="AMO98" s="40"/>
      <c r="AMP98" s="40"/>
      <c r="AMQ98" s="40"/>
      <c r="AMR98" s="40"/>
      <c r="AMS98" s="40"/>
      <c r="AMT98" s="40"/>
      <c r="AMU98" s="40"/>
      <c r="AMV98" s="40"/>
      <c r="AMW98" s="40"/>
      <c r="AMX98" s="40"/>
      <c r="AMY98" s="40"/>
      <c r="AMZ98" s="40"/>
      <c r="ANA98" s="40"/>
      <c r="ANB98" s="40"/>
      <c r="ANC98" s="40"/>
      <c r="AND98" s="40"/>
      <c r="ANE98" s="40"/>
      <c r="ANF98" s="40"/>
      <c r="ANG98" s="40"/>
      <c r="ANH98" s="40"/>
      <c r="ANI98" s="40"/>
      <c r="ANJ98" s="40"/>
      <c r="ANK98" s="40"/>
      <c r="ANL98" s="40"/>
      <c r="ANM98" s="40"/>
      <c r="ANN98" s="40"/>
      <c r="ANO98" s="40"/>
      <c r="ANP98" s="40"/>
      <c r="ANQ98" s="40"/>
      <c r="ANR98" s="40"/>
      <c r="ANS98" s="40"/>
      <c r="ANT98" s="40"/>
      <c r="ANU98" s="40"/>
      <c r="ANV98" s="40"/>
      <c r="ANW98" s="40"/>
      <c r="ANX98" s="40"/>
      <c r="ANY98" s="40"/>
      <c r="ANZ98" s="40"/>
      <c r="AOA98" s="40"/>
      <c r="AOB98" s="40"/>
      <c r="AOC98" s="40"/>
      <c r="AOD98" s="40"/>
      <c r="AOE98" s="40"/>
      <c r="AOF98" s="40"/>
      <c r="AOG98" s="40"/>
      <c r="AOH98" s="40"/>
      <c r="AOI98" s="40"/>
      <c r="AOJ98" s="40"/>
      <c r="AOK98" s="40"/>
      <c r="AOL98" s="40"/>
      <c r="AOM98" s="40"/>
      <c r="AON98" s="40"/>
      <c r="AOO98" s="40"/>
      <c r="AOP98" s="40"/>
      <c r="AOQ98" s="40"/>
      <c r="AOR98" s="40"/>
      <c r="AOS98" s="40"/>
      <c r="AOT98" s="40"/>
      <c r="AOU98" s="40"/>
      <c r="AOV98" s="40"/>
      <c r="AOW98" s="40"/>
      <c r="AOX98" s="40"/>
      <c r="AOY98" s="40"/>
      <c r="AOZ98" s="40"/>
      <c r="APA98" s="40"/>
      <c r="APB98" s="40"/>
      <c r="APC98" s="40"/>
      <c r="APD98" s="40"/>
      <c r="APE98" s="40"/>
      <c r="APF98" s="40"/>
      <c r="APG98" s="40"/>
      <c r="APH98" s="40"/>
      <c r="API98" s="40"/>
      <c r="APJ98" s="40"/>
      <c r="APK98" s="40"/>
      <c r="APL98" s="40"/>
      <c r="APM98" s="40"/>
      <c r="APN98" s="40"/>
      <c r="APO98" s="40"/>
      <c r="APP98" s="40"/>
      <c r="APQ98" s="40"/>
      <c r="APR98" s="40"/>
      <c r="APS98" s="40"/>
      <c r="APT98" s="40"/>
      <c r="APU98" s="40"/>
      <c r="APV98" s="40"/>
      <c r="APW98" s="40"/>
      <c r="APX98" s="40"/>
      <c r="APY98" s="40"/>
      <c r="APZ98" s="40"/>
      <c r="AQA98" s="40"/>
      <c r="AQB98" s="40"/>
      <c r="AQC98" s="40"/>
      <c r="AQD98" s="40"/>
      <c r="AQE98" s="40"/>
      <c r="AQF98" s="40"/>
      <c r="AQG98" s="40"/>
      <c r="AQH98" s="40"/>
      <c r="AQI98" s="40"/>
      <c r="AQJ98" s="40"/>
      <c r="AQK98" s="40"/>
      <c r="AQL98" s="40"/>
      <c r="AQM98" s="40"/>
      <c r="AQN98" s="40"/>
      <c r="AQO98" s="40"/>
      <c r="AQP98" s="40"/>
      <c r="AQQ98" s="40"/>
      <c r="AQR98" s="40"/>
      <c r="AQS98" s="40"/>
      <c r="AQT98" s="40"/>
      <c r="AQU98" s="40"/>
      <c r="AQV98" s="40"/>
      <c r="AQW98" s="40"/>
      <c r="AQX98" s="40"/>
      <c r="AQY98" s="40"/>
      <c r="AQZ98" s="40"/>
      <c r="ARA98" s="40"/>
      <c r="ARB98" s="40"/>
      <c r="ARC98" s="40"/>
      <c r="ARD98" s="40"/>
      <c r="ARE98" s="40"/>
      <c r="ARF98" s="40"/>
      <c r="ARG98" s="40"/>
      <c r="ARH98" s="40"/>
      <c r="ARI98" s="40"/>
      <c r="ARJ98" s="40"/>
      <c r="ARK98" s="40"/>
      <c r="ARL98" s="40"/>
      <c r="ARM98" s="40"/>
      <c r="ARN98" s="40"/>
      <c r="ARO98" s="40"/>
      <c r="ARP98" s="40"/>
      <c r="ARQ98" s="40"/>
      <c r="ARR98" s="40"/>
      <c r="ARS98" s="40"/>
      <c r="ART98" s="40"/>
      <c r="ARU98" s="40"/>
      <c r="ARV98" s="40"/>
      <c r="ARW98" s="40"/>
      <c r="ARX98" s="40"/>
      <c r="ARY98" s="40"/>
      <c r="ARZ98" s="40"/>
      <c r="ASA98" s="40"/>
      <c r="ASB98" s="40"/>
      <c r="ASC98" s="40"/>
      <c r="ASD98" s="40"/>
      <c r="ASE98" s="40"/>
      <c r="ASF98" s="40"/>
      <c r="ASG98" s="40"/>
      <c r="ASH98" s="40"/>
      <c r="ASI98" s="40"/>
      <c r="ASJ98" s="40"/>
      <c r="ASK98" s="40"/>
      <c r="ASL98" s="40"/>
      <c r="ASM98" s="40"/>
      <c r="ASN98" s="40"/>
      <c r="ASO98" s="40"/>
      <c r="ASP98" s="40"/>
      <c r="ASQ98" s="40"/>
      <c r="ASR98" s="40"/>
      <c r="ASS98" s="40"/>
      <c r="AST98" s="40"/>
      <c r="ASU98" s="40"/>
      <c r="ASV98" s="40"/>
      <c r="ASW98" s="40"/>
      <c r="ASX98" s="40"/>
      <c r="ASY98" s="40"/>
      <c r="ASZ98" s="40"/>
      <c r="ATA98" s="40"/>
      <c r="ATB98" s="40"/>
      <c r="ATC98" s="40"/>
      <c r="ATD98" s="40"/>
      <c r="ATE98" s="40"/>
      <c r="ATF98" s="40"/>
      <c r="ATG98" s="40"/>
      <c r="ATH98" s="40"/>
      <c r="ATI98" s="40"/>
      <c r="ATJ98" s="40"/>
      <c r="ATK98" s="40"/>
      <c r="ATL98" s="40"/>
      <c r="ATM98" s="40"/>
      <c r="ATN98" s="40"/>
      <c r="ATO98" s="40"/>
      <c r="ATP98" s="40"/>
      <c r="ATQ98" s="40"/>
      <c r="ATR98" s="40"/>
      <c r="ATS98" s="40"/>
      <c r="ATT98" s="40"/>
      <c r="ATU98" s="40"/>
      <c r="ATV98" s="40"/>
      <c r="ATW98" s="40"/>
      <c r="ATX98" s="40"/>
      <c r="ATY98" s="40"/>
      <c r="ATZ98" s="40"/>
      <c r="AUA98" s="40"/>
      <c r="AUB98" s="40"/>
      <c r="AUC98" s="40"/>
      <c r="AUD98" s="40"/>
      <c r="AUE98" s="40"/>
      <c r="AUF98" s="40"/>
      <c r="AUG98" s="40"/>
      <c r="AUH98" s="40"/>
      <c r="AUI98" s="40"/>
      <c r="AUJ98" s="40"/>
      <c r="AUK98" s="40"/>
      <c r="AUL98" s="40"/>
      <c r="AUM98" s="40"/>
      <c r="AUN98" s="40"/>
      <c r="AUO98" s="40"/>
      <c r="AUP98" s="40"/>
      <c r="AUQ98" s="40"/>
      <c r="AUR98" s="40"/>
      <c r="AUS98" s="40"/>
      <c r="AUT98" s="40"/>
      <c r="AUU98" s="40"/>
      <c r="AUV98" s="40"/>
      <c r="AUW98" s="40"/>
      <c r="AUX98" s="40"/>
      <c r="AUY98" s="40"/>
      <c r="AUZ98" s="40"/>
      <c r="AVA98" s="40"/>
      <c r="AVB98" s="40"/>
      <c r="AVC98" s="40"/>
      <c r="AVD98" s="40"/>
      <c r="AVE98" s="40"/>
      <c r="AVF98" s="40"/>
      <c r="AVG98" s="40"/>
      <c r="AVH98" s="40"/>
      <c r="AVI98" s="40"/>
      <c r="AVJ98" s="40"/>
      <c r="AVK98" s="40"/>
      <c r="AVL98" s="40"/>
      <c r="AVM98" s="40"/>
      <c r="AVN98" s="40"/>
      <c r="AVO98" s="40"/>
      <c r="AVP98" s="40"/>
      <c r="AVQ98" s="40"/>
      <c r="AVR98" s="40"/>
      <c r="AVS98" s="40"/>
      <c r="AVT98" s="40"/>
      <c r="AVU98" s="40"/>
      <c r="AVV98" s="40"/>
      <c r="AVW98" s="40"/>
      <c r="AVX98" s="40"/>
      <c r="AVY98" s="40"/>
      <c r="AVZ98" s="40"/>
      <c r="AWA98" s="40"/>
      <c r="AWB98" s="40"/>
      <c r="AWC98" s="40"/>
      <c r="AWD98" s="40"/>
      <c r="AWE98" s="40"/>
      <c r="AWF98" s="40"/>
      <c r="AWG98" s="40"/>
      <c r="AWH98" s="40"/>
      <c r="AWI98" s="40"/>
      <c r="AWJ98" s="40"/>
      <c r="AWK98" s="40"/>
      <c r="AWL98" s="40"/>
      <c r="AWM98" s="40"/>
      <c r="AWN98" s="40"/>
      <c r="AWO98" s="40"/>
      <c r="AWP98" s="40"/>
      <c r="AWQ98" s="40"/>
      <c r="AWR98" s="40"/>
      <c r="AWS98" s="40"/>
      <c r="AWT98" s="40"/>
      <c r="AWU98" s="40"/>
      <c r="AWV98" s="40"/>
      <c r="AWW98" s="40"/>
      <c r="AWX98" s="40"/>
      <c r="AWY98" s="40"/>
      <c r="AWZ98" s="40"/>
      <c r="AXA98" s="40"/>
      <c r="AXB98" s="40"/>
      <c r="AXC98" s="40"/>
      <c r="AXD98" s="40"/>
      <c r="AXE98" s="40"/>
      <c r="AXF98" s="40"/>
      <c r="AXG98" s="40"/>
      <c r="AXH98" s="40"/>
      <c r="AXI98" s="40"/>
      <c r="AXJ98" s="40"/>
      <c r="AXK98" s="40"/>
      <c r="AXL98" s="40"/>
      <c r="AXM98" s="40"/>
      <c r="AXN98" s="40"/>
      <c r="AXO98" s="40"/>
      <c r="AXP98" s="40"/>
      <c r="AXQ98" s="40"/>
      <c r="AXR98" s="40"/>
      <c r="AXS98" s="40"/>
      <c r="AXT98" s="40"/>
      <c r="AXU98" s="40"/>
      <c r="AXV98" s="40"/>
      <c r="AXW98" s="40"/>
      <c r="AXX98" s="40"/>
      <c r="AXY98" s="40"/>
      <c r="AXZ98" s="40"/>
      <c r="AYA98" s="40"/>
      <c r="AYB98" s="40"/>
      <c r="AYC98" s="40"/>
      <c r="AYD98" s="40"/>
      <c r="AYE98" s="40"/>
      <c r="AYF98" s="40"/>
      <c r="AYG98" s="40"/>
      <c r="AYH98" s="40"/>
      <c r="AYI98" s="40"/>
      <c r="AYJ98" s="40"/>
      <c r="AYK98" s="40"/>
      <c r="AYL98" s="40"/>
      <c r="AYM98" s="40"/>
      <c r="AYN98" s="40"/>
      <c r="AYO98" s="40"/>
      <c r="AYP98" s="40"/>
      <c r="AYQ98" s="40"/>
      <c r="AYR98" s="40"/>
      <c r="AYS98" s="40"/>
      <c r="AYT98" s="40"/>
      <c r="AYU98" s="40"/>
      <c r="AYV98" s="40"/>
      <c r="AYW98" s="40"/>
      <c r="AYX98" s="40"/>
      <c r="AYY98" s="40"/>
      <c r="AYZ98" s="40"/>
      <c r="AZA98" s="40"/>
      <c r="AZB98" s="40"/>
      <c r="AZC98" s="40"/>
      <c r="AZD98" s="40"/>
      <c r="AZE98" s="40"/>
      <c r="AZF98" s="40"/>
      <c r="AZG98" s="40"/>
      <c r="AZH98" s="40"/>
      <c r="AZI98" s="40"/>
      <c r="AZJ98" s="40"/>
      <c r="AZK98" s="40"/>
      <c r="AZL98" s="40"/>
      <c r="AZM98" s="40"/>
      <c r="AZN98" s="40"/>
      <c r="AZO98" s="40"/>
      <c r="AZP98" s="40"/>
      <c r="AZQ98" s="40"/>
      <c r="AZR98" s="40"/>
      <c r="AZS98" s="40"/>
      <c r="AZT98" s="40"/>
      <c r="AZU98" s="40"/>
      <c r="AZV98" s="40"/>
      <c r="AZW98" s="40"/>
      <c r="AZX98" s="40"/>
      <c r="AZY98" s="40"/>
      <c r="AZZ98" s="40"/>
      <c r="BAA98" s="40"/>
      <c r="BAB98" s="40"/>
      <c r="BAC98" s="40"/>
      <c r="BAD98" s="40"/>
      <c r="BAE98" s="40"/>
      <c r="BAF98" s="40"/>
      <c r="BAG98" s="40"/>
      <c r="BAH98" s="40"/>
      <c r="BAI98" s="40"/>
      <c r="BAJ98" s="40"/>
      <c r="BAK98" s="40"/>
      <c r="BAL98" s="40"/>
      <c r="BAM98" s="40"/>
      <c r="BAN98" s="40"/>
      <c r="BAO98" s="40"/>
      <c r="BAP98" s="40"/>
      <c r="BAQ98" s="40"/>
      <c r="BAR98" s="40"/>
      <c r="BAS98" s="40"/>
      <c r="BAT98" s="40"/>
      <c r="BAU98" s="40"/>
      <c r="BAV98" s="40"/>
      <c r="BAW98" s="40"/>
      <c r="BAX98" s="40"/>
      <c r="BAY98" s="40"/>
      <c r="BAZ98" s="40"/>
      <c r="BBA98" s="40"/>
      <c r="BBB98" s="40"/>
      <c r="BBC98" s="40"/>
      <c r="BBD98" s="40"/>
      <c r="BBE98" s="40"/>
      <c r="BBF98" s="40"/>
      <c r="BBG98" s="40"/>
      <c r="BBH98" s="40"/>
      <c r="BBI98" s="40"/>
      <c r="BBJ98" s="40"/>
      <c r="BBK98" s="40"/>
      <c r="BBL98" s="40"/>
      <c r="BBM98" s="40"/>
      <c r="BBN98" s="40"/>
      <c r="BBO98" s="40"/>
      <c r="BBP98" s="40"/>
      <c r="BBQ98" s="40"/>
      <c r="BBR98" s="40"/>
      <c r="BBS98" s="40"/>
      <c r="BBT98" s="40"/>
      <c r="BBU98" s="40"/>
      <c r="BBV98" s="40"/>
      <c r="BBW98" s="40"/>
      <c r="BBX98" s="40"/>
      <c r="BBY98" s="40"/>
      <c r="BBZ98" s="40"/>
      <c r="BCA98" s="40"/>
      <c r="BCB98" s="40"/>
      <c r="BCC98" s="40"/>
      <c r="BCD98" s="40"/>
      <c r="BCE98" s="40"/>
      <c r="BCF98" s="40"/>
      <c r="BCG98" s="40"/>
      <c r="BCH98" s="40"/>
      <c r="BCI98" s="40"/>
      <c r="BCJ98" s="40"/>
      <c r="BCK98" s="40"/>
      <c r="BCL98" s="40"/>
      <c r="BCM98" s="40"/>
      <c r="BCN98" s="40"/>
      <c r="BCO98" s="40"/>
      <c r="BCP98" s="40"/>
      <c r="BCQ98" s="40"/>
      <c r="BCR98" s="40"/>
      <c r="BCS98" s="40"/>
      <c r="BCT98" s="40"/>
      <c r="BCU98" s="40"/>
      <c r="BCV98" s="40"/>
      <c r="BCW98" s="40"/>
      <c r="BCX98" s="40"/>
      <c r="BCY98" s="40"/>
      <c r="BCZ98" s="40"/>
      <c r="BDA98" s="40"/>
      <c r="BDB98" s="40"/>
      <c r="BDC98" s="40"/>
      <c r="BDD98" s="40"/>
      <c r="BDE98" s="40"/>
      <c r="BDF98" s="40"/>
      <c r="BDG98" s="40"/>
      <c r="BDH98" s="40"/>
      <c r="BDI98" s="40"/>
      <c r="BDJ98" s="40"/>
      <c r="BDK98" s="40"/>
      <c r="BDL98" s="40"/>
      <c r="BDM98" s="40"/>
      <c r="BDN98" s="40"/>
      <c r="BDO98" s="40"/>
      <c r="BDP98" s="40"/>
      <c r="BDQ98" s="40"/>
      <c r="BDR98" s="40"/>
      <c r="BDS98" s="40"/>
      <c r="BDT98" s="40"/>
      <c r="BDU98" s="40"/>
      <c r="BDV98" s="40"/>
      <c r="BDW98" s="40"/>
      <c r="BDX98" s="40"/>
      <c r="BDY98" s="40"/>
      <c r="BDZ98" s="40"/>
      <c r="BEA98" s="40"/>
      <c r="BEB98" s="40"/>
      <c r="BEC98" s="40"/>
      <c r="BED98" s="40"/>
      <c r="BEE98" s="40"/>
      <c r="BEF98" s="40"/>
      <c r="BEG98" s="40"/>
      <c r="BEH98" s="40"/>
      <c r="BEI98" s="40"/>
      <c r="BEJ98" s="40"/>
      <c r="BEK98" s="40"/>
      <c r="BEL98" s="40"/>
      <c r="BEM98" s="40"/>
      <c r="BEN98" s="40"/>
      <c r="BEO98" s="40"/>
      <c r="BEP98" s="40"/>
      <c r="BEQ98" s="40"/>
      <c r="BER98" s="40"/>
      <c r="BES98" s="40"/>
      <c r="BET98" s="40"/>
      <c r="BEU98" s="40"/>
      <c r="BEV98" s="40"/>
      <c r="BEW98" s="40"/>
      <c r="BEX98" s="40"/>
      <c r="BEY98" s="40"/>
      <c r="BEZ98" s="40"/>
      <c r="BFA98" s="40"/>
      <c r="BFB98" s="40"/>
      <c r="BFC98" s="40"/>
      <c r="BFD98" s="40"/>
      <c r="BFE98" s="40"/>
      <c r="BFF98" s="40"/>
      <c r="BFG98" s="40"/>
      <c r="BFH98" s="40"/>
      <c r="BFI98" s="40"/>
      <c r="BFJ98" s="40"/>
      <c r="BFK98" s="40"/>
      <c r="BFL98" s="40"/>
      <c r="BFM98" s="40"/>
      <c r="BFN98" s="40"/>
      <c r="BFO98" s="40"/>
      <c r="BFP98" s="40"/>
      <c r="BFQ98" s="40"/>
      <c r="BFR98" s="40"/>
      <c r="BFS98" s="40"/>
      <c r="BFT98" s="40"/>
      <c r="BFU98" s="40"/>
      <c r="BFV98" s="40"/>
      <c r="BFW98" s="40"/>
      <c r="BFX98" s="40"/>
      <c r="BFY98" s="40"/>
      <c r="BFZ98" s="40"/>
      <c r="BGA98" s="40"/>
      <c r="BGB98" s="40"/>
      <c r="BGC98" s="40"/>
      <c r="BGD98" s="40"/>
      <c r="BGE98" s="40"/>
      <c r="BGF98" s="40"/>
      <c r="BGG98" s="40"/>
      <c r="BGH98" s="40"/>
      <c r="BGI98" s="40"/>
      <c r="BGJ98" s="40"/>
      <c r="BGK98" s="40"/>
      <c r="BGL98" s="40"/>
      <c r="BGM98" s="40"/>
      <c r="BGN98" s="40"/>
      <c r="BGO98" s="40"/>
      <c r="BGP98" s="40"/>
      <c r="BGQ98" s="40"/>
      <c r="BGR98" s="40"/>
      <c r="BGS98" s="40"/>
      <c r="BGT98" s="40"/>
      <c r="BGU98" s="40"/>
      <c r="BGV98" s="40"/>
      <c r="BGW98" s="40"/>
      <c r="BGX98" s="40"/>
      <c r="BGY98" s="40"/>
      <c r="BGZ98" s="40"/>
      <c r="BHA98" s="40"/>
      <c r="BHB98" s="40"/>
      <c r="BHC98" s="40"/>
      <c r="BHD98" s="40"/>
      <c r="BHE98" s="40"/>
      <c r="BHF98" s="40"/>
      <c r="BHG98" s="40"/>
      <c r="BHH98" s="40"/>
      <c r="BHI98" s="40"/>
      <c r="BHJ98" s="40"/>
      <c r="BHK98" s="40"/>
      <c r="BHL98" s="40"/>
      <c r="BHM98" s="40"/>
      <c r="BHN98" s="40"/>
      <c r="BHO98" s="40"/>
      <c r="BHP98" s="40"/>
      <c r="BHQ98" s="40"/>
      <c r="BHR98" s="40"/>
      <c r="BHS98" s="40"/>
      <c r="BHT98" s="40"/>
      <c r="BHU98" s="40"/>
      <c r="BHV98" s="40"/>
      <c r="BHW98" s="40"/>
      <c r="BHX98" s="40"/>
      <c r="BHY98" s="40"/>
      <c r="BHZ98" s="40"/>
      <c r="BIA98" s="40"/>
      <c r="BIB98" s="40"/>
      <c r="BIC98" s="40"/>
      <c r="BID98" s="40"/>
      <c r="BIE98" s="40"/>
      <c r="BIF98" s="40"/>
      <c r="BIG98" s="40"/>
      <c r="BIH98" s="40"/>
      <c r="BII98" s="40"/>
      <c r="BIJ98" s="40"/>
      <c r="BIK98" s="40"/>
      <c r="BIL98" s="40"/>
      <c r="BIM98" s="40"/>
      <c r="BIN98" s="40"/>
      <c r="BIO98" s="40"/>
      <c r="BIP98" s="40"/>
      <c r="BIQ98" s="40"/>
      <c r="BIR98" s="40"/>
      <c r="BIS98" s="40"/>
      <c r="BIT98" s="40"/>
      <c r="BIU98" s="40"/>
      <c r="BIV98" s="40"/>
      <c r="BIW98" s="40"/>
      <c r="BIX98" s="40"/>
      <c r="BIY98" s="40"/>
      <c r="BIZ98" s="40"/>
      <c r="BJA98" s="40"/>
      <c r="BJB98" s="40"/>
      <c r="BJC98" s="40"/>
      <c r="BJD98" s="40"/>
      <c r="BJE98" s="40"/>
      <c r="BJF98" s="40"/>
      <c r="BJG98" s="40"/>
      <c r="BJH98" s="40"/>
      <c r="BJI98" s="40"/>
      <c r="BJJ98" s="40"/>
      <c r="BJK98" s="40"/>
      <c r="BJL98" s="40"/>
      <c r="BJM98" s="40"/>
      <c r="BJN98" s="40"/>
      <c r="BJO98" s="40"/>
      <c r="BJP98" s="40"/>
      <c r="BJQ98" s="40"/>
      <c r="BJR98" s="40"/>
      <c r="BJS98" s="40"/>
      <c r="BJT98" s="40"/>
      <c r="BJU98" s="40"/>
      <c r="BJV98" s="40"/>
      <c r="BJW98" s="40"/>
      <c r="BJX98" s="40"/>
      <c r="BJY98" s="40"/>
      <c r="BJZ98" s="40"/>
      <c r="BKA98" s="40"/>
      <c r="BKB98" s="40"/>
      <c r="BKC98" s="40"/>
      <c r="BKD98" s="40"/>
      <c r="BKE98" s="40"/>
      <c r="BKF98" s="40"/>
      <c r="BKG98" s="40"/>
      <c r="BKH98" s="40"/>
      <c r="BKI98" s="40"/>
      <c r="BKJ98" s="40"/>
      <c r="BKK98" s="40"/>
      <c r="BKL98" s="40"/>
      <c r="BKM98" s="40"/>
      <c r="BKN98" s="40"/>
      <c r="BKO98" s="40"/>
      <c r="BKP98" s="40"/>
      <c r="BKQ98" s="40"/>
      <c r="BKR98" s="40"/>
      <c r="BKS98" s="40"/>
      <c r="BKT98" s="40"/>
      <c r="BKU98" s="40"/>
      <c r="BKV98" s="40"/>
      <c r="BKW98" s="40"/>
      <c r="BKX98" s="40"/>
      <c r="BKY98" s="40"/>
      <c r="BKZ98" s="40"/>
      <c r="BLA98" s="40"/>
      <c r="BLB98" s="40"/>
      <c r="BLC98" s="40"/>
      <c r="BLD98" s="40"/>
      <c r="BLE98" s="40"/>
      <c r="BLF98" s="40"/>
      <c r="BLG98" s="40"/>
      <c r="BLH98" s="40"/>
      <c r="BLI98" s="40"/>
      <c r="BLJ98" s="40"/>
      <c r="BLK98" s="40"/>
      <c r="BLL98" s="40"/>
      <c r="BLM98" s="40"/>
      <c r="BLN98" s="40"/>
      <c r="BLO98" s="40"/>
      <c r="BLP98" s="40"/>
      <c r="BLQ98" s="40"/>
      <c r="BLR98" s="40"/>
      <c r="BLS98" s="40"/>
      <c r="BLT98" s="40"/>
      <c r="BLU98" s="40"/>
      <c r="BLV98" s="40"/>
      <c r="BLW98" s="40"/>
      <c r="BLX98" s="40"/>
      <c r="BLY98" s="40"/>
      <c r="BLZ98" s="40"/>
      <c r="BMA98" s="40"/>
      <c r="BMB98" s="40"/>
      <c r="BMC98" s="40"/>
      <c r="BMD98" s="40"/>
      <c r="BME98" s="40"/>
      <c r="BMF98" s="40"/>
      <c r="BMG98" s="40"/>
      <c r="BMH98" s="40"/>
      <c r="BMI98" s="40"/>
      <c r="BMJ98" s="40"/>
      <c r="BMK98" s="40"/>
      <c r="BML98" s="40"/>
      <c r="BMM98" s="40"/>
      <c r="BMN98" s="40"/>
      <c r="BMO98" s="40"/>
      <c r="BMP98" s="40"/>
      <c r="BMQ98" s="40"/>
      <c r="BMR98" s="40"/>
      <c r="BMS98" s="40"/>
      <c r="BMT98" s="40"/>
      <c r="BMU98" s="40"/>
      <c r="BMV98" s="40"/>
      <c r="BMW98" s="40"/>
      <c r="BMX98" s="40"/>
      <c r="BMY98" s="40"/>
      <c r="BMZ98" s="40"/>
      <c r="BNA98" s="40"/>
      <c r="BNB98" s="40"/>
      <c r="BNC98" s="40"/>
      <c r="BND98" s="40"/>
      <c r="BNE98" s="40"/>
      <c r="BNF98" s="40"/>
      <c r="BNG98" s="40"/>
      <c r="BNH98" s="40"/>
      <c r="BNI98" s="40"/>
      <c r="BNJ98" s="40"/>
      <c r="BNK98" s="40"/>
      <c r="BNL98" s="40"/>
      <c r="BNM98" s="40"/>
      <c r="BNN98" s="40"/>
      <c r="BNO98" s="40"/>
      <c r="BNP98" s="40"/>
      <c r="BNQ98" s="40"/>
      <c r="BNR98" s="40"/>
      <c r="BNS98" s="40"/>
      <c r="BNT98" s="40"/>
      <c r="BNU98" s="40"/>
      <c r="BNV98" s="40"/>
      <c r="BNW98" s="40"/>
      <c r="BNX98" s="40"/>
      <c r="BNY98" s="40"/>
      <c r="BNZ98" s="40"/>
      <c r="BOA98" s="40"/>
      <c r="BOB98" s="40"/>
      <c r="BOC98" s="40"/>
      <c r="BOD98" s="40"/>
      <c r="BOE98" s="40"/>
      <c r="BOF98" s="40"/>
      <c r="BOG98" s="40"/>
      <c r="BOH98" s="40"/>
      <c r="BOI98" s="40"/>
      <c r="BOJ98" s="40"/>
      <c r="BOK98" s="40"/>
      <c r="BOL98" s="40"/>
      <c r="BOM98" s="40"/>
      <c r="BON98" s="40"/>
      <c r="BOO98" s="40"/>
      <c r="BOP98" s="40"/>
      <c r="BOQ98" s="40"/>
      <c r="BOR98" s="40"/>
      <c r="BOS98" s="40"/>
      <c r="BOT98" s="40"/>
      <c r="BOU98" s="40"/>
      <c r="BOV98" s="40"/>
      <c r="BOW98" s="40"/>
      <c r="BOX98" s="40"/>
      <c r="BOY98" s="40"/>
      <c r="BOZ98" s="40"/>
      <c r="BPA98" s="40"/>
      <c r="BPB98" s="40"/>
      <c r="BPC98" s="40"/>
      <c r="BPD98" s="40"/>
      <c r="BPE98" s="40"/>
      <c r="BPF98" s="40"/>
      <c r="BPG98" s="40"/>
      <c r="BPH98" s="40"/>
      <c r="BPI98" s="40"/>
      <c r="BPJ98" s="40"/>
      <c r="BPK98" s="40"/>
      <c r="BPL98" s="40"/>
      <c r="BPM98" s="40"/>
      <c r="BPN98" s="40"/>
      <c r="BPO98" s="40"/>
      <c r="BPP98" s="40"/>
      <c r="BPQ98" s="40"/>
      <c r="BPR98" s="40"/>
      <c r="BPS98" s="40"/>
      <c r="BPT98" s="40"/>
      <c r="BPU98" s="40"/>
      <c r="BPV98" s="40"/>
      <c r="BPW98" s="40"/>
      <c r="BPX98" s="40"/>
      <c r="BPY98" s="40"/>
      <c r="BPZ98" s="40"/>
      <c r="BQA98" s="40"/>
      <c r="BQB98" s="40"/>
      <c r="BQC98" s="40"/>
      <c r="BQD98" s="40"/>
      <c r="BQE98" s="40"/>
      <c r="BQF98" s="40"/>
      <c r="BQG98" s="40"/>
      <c r="BQH98" s="40"/>
      <c r="BQI98" s="40"/>
      <c r="BQJ98" s="40"/>
      <c r="BQK98" s="40"/>
      <c r="BQL98" s="40"/>
      <c r="BQM98" s="40"/>
      <c r="BQN98" s="40"/>
      <c r="BQO98" s="40"/>
      <c r="BQP98" s="40"/>
      <c r="BQQ98" s="40"/>
      <c r="BQR98" s="40"/>
      <c r="BQS98" s="40"/>
      <c r="BQT98" s="40"/>
      <c r="BQU98" s="40"/>
      <c r="BQV98" s="40"/>
      <c r="BQW98" s="40"/>
      <c r="BQX98" s="40"/>
      <c r="BQY98" s="40"/>
      <c r="BQZ98" s="40"/>
      <c r="BRA98" s="40"/>
      <c r="BRB98" s="40"/>
      <c r="BRC98" s="40"/>
      <c r="BRD98" s="40"/>
      <c r="BRE98" s="40"/>
      <c r="BRF98" s="40"/>
      <c r="BRG98" s="40"/>
      <c r="BRH98" s="40"/>
      <c r="BRI98" s="40"/>
      <c r="BRJ98" s="40"/>
      <c r="BRK98" s="40"/>
      <c r="BRL98" s="40"/>
      <c r="BRM98" s="40"/>
      <c r="BRN98" s="40"/>
      <c r="BRO98" s="40"/>
      <c r="BRP98" s="40"/>
      <c r="BRQ98" s="40"/>
      <c r="BRR98" s="40"/>
      <c r="BRS98" s="40"/>
      <c r="BRT98" s="40"/>
      <c r="BRU98" s="40"/>
      <c r="BRV98" s="40"/>
      <c r="BRW98" s="40"/>
      <c r="BRX98" s="40"/>
      <c r="BRY98" s="40"/>
      <c r="BRZ98" s="40"/>
      <c r="BSA98" s="40"/>
      <c r="BSB98" s="40"/>
      <c r="BSC98" s="40"/>
      <c r="BSD98" s="40"/>
      <c r="BSE98" s="40"/>
      <c r="BSF98" s="40"/>
      <c r="BSG98" s="40"/>
      <c r="BSH98" s="40"/>
      <c r="BSI98" s="40"/>
      <c r="BSJ98" s="40"/>
      <c r="BSK98" s="40"/>
      <c r="BSL98" s="40"/>
      <c r="BSM98" s="40"/>
      <c r="BSN98" s="40"/>
      <c r="BSO98" s="40"/>
      <c r="BSP98" s="40"/>
      <c r="BSQ98" s="40"/>
      <c r="BSR98" s="40"/>
      <c r="BSS98" s="40"/>
      <c r="BST98" s="40"/>
      <c r="BSU98" s="40"/>
      <c r="BSV98" s="40"/>
      <c r="BSW98" s="40"/>
      <c r="BSX98" s="40"/>
      <c r="BSY98" s="40"/>
      <c r="BSZ98" s="40"/>
      <c r="BTA98" s="40"/>
      <c r="BTB98" s="40"/>
      <c r="BTC98" s="40"/>
      <c r="BTD98" s="40"/>
      <c r="BTE98" s="40"/>
      <c r="BTF98" s="40"/>
      <c r="BTG98" s="40"/>
      <c r="BTH98" s="40"/>
      <c r="BTI98" s="40"/>
      <c r="BTJ98" s="40"/>
      <c r="BTK98" s="40"/>
      <c r="BTL98" s="40"/>
      <c r="BTM98" s="40"/>
      <c r="BTN98" s="40"/>
      <c r="BTO98" s="40"/>
      <c r="BTP98" s="40"/>
      <c r="BTQ98" s="40"/>
      <c r="BTR98" s="40"/>
      <c r="BTS98" s="40"/>
      <c r="BTT98" s="40"/>
      <c r="BTU98" s="40"/>
      <c r="BTV98" s="40"/>
      <c r="BTW98" s="40"/>
      <c r="BTX98" s="40"/>
      <c r="BTY98" s="40"/>
      <c r="BTZ98" s="40"/>
      <c r="BUA98" s="40"/>
      <c r="BUB98" s="40"/>
      <c r="BUC98" s="40"/>
      <c r="BUD98" s="40"/>
      <c r="BUE98" s="40"/>
      <c r="BUF98" s="40"/>
      <c r="BUG98" s="40"/>
      <c r="BUH98" s="40"/>
      <c r="BUI98" s="40"/>
      <c r="BUJ98" s="40"/>
      <c r="BUK98" s="40"/>
      <c r="BUL98" s="40"/>
      <c r="BUM98" s="40"/>
      <c r="BUN98" s="40"/>
      <c r="BUO98" s="40"/>
      <c r="BUP98" s="40"/>
      <c r="BUQ98" s="40"/>
      <c r="BUR98" s="40"/>
      <c r="BUS98" s="40"/>
      <c r="BUT98" s="40"/>
      <c r="BUU98" s="40"/>
      <c r="BUV98" s="40"/>
      <c r="BUW98" s="40"/>
      <c r="BUX98" s="40"/>
      <c r="BUY98" s="40"/>
      <c r="BUZ98" s="40"/>
      <c r="BVA98" s="40"/>
      <c r="BVB98" s="40"/>
      <c r="BVC98" s="40"/>
      <c r="BVD98" s="40"/>
      <c r="BVE98" s="40"/>
      <c r="BVF98" s="40"/>
      <c r="BVG98" s="40"/>
      <c r="BVH98" s="40"/>
      <c r="BVI98" s="40"/>
      <c r="BVJ98" s="40"/>
      <c r="BVK98" s="40"/>
      <c r="BVL98" s="40"/>
      <c r="BVM98" s="40"/>
      <c r="BVN98" s="40"/>
      <c r="BVO98" s="40"/>
      <c r="BVP98" s="40"/>
      <c r="BVQ98" s="40"/>
      <c r="BVR98" s="40"/>
      <c r="BVS98" s="40"/>
      <c r="BVT98" s="40"/>
      <c r="BVU98" s="40"/>
      <c r="BVV98" s="40"/>
      <c r="BVW98" s="40"/>
      <c r="BVX98" s="40"/>
      <c r="BVY98" s="40"/>
      <c r="BVZ98" s="40"/>
      <c r="BWA98" s="40"/>
      <c r="BWB98" s="40"/>
      <c r="BWC98" s="40"/>
      <c r="BWD98" s="40"/>
      <c r="BWE98" s="40"/>
      <c r="BWF98" s="40"/>
      <c r="BWG98" s="40"/>
      <c r="BWH98" s="40"/>
      <c r="BWI98" s="40"/>
      <c r="BWJ98" s="40"/>
      <c r="BWK98" s="40"/>
      <c r="BWL98" s="40"/>
      <c r="BWM98" s="40"/>
      <c r="BWN98" s="40"/>
      <c r="BWO98" s="40"/>
      <c r="BWP98" s="40"/>
      <c r="BWQ98" s="40"/>
      <c r="BWR98" s="40"/>
      <c r="BWS98" s="40"/>
      <c r="BWT98" s="40"/>
      <c r="BWU98" s="40"/>
      <c r="BWV98" s="40"/>
      <c r="BWW98" s="40"/>
      <c r="BWX98" s="40"/>
      <c r="BWY98" s="40"/>
      <c r="BWZ98" s="40"/>
      <c r="BXA98" s="40"/>
      <c r="BXB98" s="40"/>
      <c r="BXC98" s="40"/>
      <c r="BXD98" s="40"/>
      <c r="BXE98" s="40"/>
      <c r="BXF98" s="40"/>
      <c r="BXG98" s="40"/>
      <c r="BXH98" s="40"/>
      <c r="BXI98" s="40"/>
      <c r="BXJ98" s="40"/>
      <c r="BXK98" s="40"/>
      <c r="BXL98" s="40"/>
      <c r="BXM98" s="40"/>
      <c r="BXN98" s="40"/>
      <c r="BXO98" s="40"/>
      <c r="BXP98" s="40"/>
      <c r="BXQ98" s="40"/>
      <c r="BXR98" s="40"/>
      <c r="BXS98" s="40"/>
      <c r="BXT98" s="40"/>
      <c r="BXU98" s="40"/>
      <c r="BXV98" s="40"/>
      <c r="BXW98" s="40"/>
      <c r="BXX98" s="40"/>
      <c r="BXY98" s="40"/>
      <c r="BXZ98" s="40"/>
      <c r="BYA98" s="40"/>
      <c r="BYB98" s="40"/>
      <c r="BYC98" s="40"/>
      <c r="BYD98" s="40"/>
      <c r="BYE98" s="40"/>
      <c r="BYF98" s="40"/>
      <c r="BYG98" s="40"/>
      <c r="BYH98" s="40"/>
      <c r="BYI98" s="40"/>
      <c r="BYJ98" s="40"/>
      <c r="BYK98" s="40"/>
      <c r="BYL98" s="40"/>
      <c r="BYM98" s="40"/>
      <c r="BYN98" s="40"/>
      <c r="BYO98" s="40"/>
      <c r="BYP98" s="40"/>
      <c r="BYQ98" s="40"/>
      <c r="BYR98" s="40"/>
      <c r="BYS98" s="40"/>
      <c r="BYT98" s="40"/>
      <c r="BYU98" s="40"/>
      <c r="BYV98" s="40"/>
      <c r="BYW98" s="40"/>
      <c r="BYX98" s="40"/>
      <c r="BYY98" s="40"/>
      <c r="BYZ98" s="40"/>
      <c r="BZA98" s="40"/>
      <c r="BZB98" s="40"/>
      <c r="BZC98" s="40"/>
      <c r="BZD98" s="40"/>
      <c r="BZE98" s="40"/>
      <c r="BZF98" s="40"/>
      <c r="BZG98" s="40"/>
      <c r="BZH98" s="40"/>
      <c r="BZI98" s="40"/>
      <c r="BZJ98" s="40"/>
      <c r="BZK98" s="40"/>
      <c r="BZL98" s="40"/>
      <c r="BZM98" s="40"/>
      <c r="BZN98" s="40"/>
      <c r="BZO98" s="40"/>
      <c r="BZP98" s="40"/>
      <c r="BZQ98" s="40"/>
      <c r="BZR98" s="40"/>
      <c r="BZS98" s="40"/>
      <c r="BZT98" s="40"/>
      <c r="BZU98" s="40"/>
      <c r="BZV98" s="40"/>
      <c r="BZW98" s="40"/>
      <c r="BZX98" s="40"/>
      <c r="BZY98" s="40"/>
      <c r="BZZ98" s="40"/>
      <c r="CAA98" s="40"/>
      <c r="CAB98" s="40"/>
      <c r="CAC98" s="40"/>
      <c r="CAD98" s="40"/>
      <c r="CAE98" s="40"/>
      <c r="CAF98" s="40"/>
      <c r="CAG98" s="40"/>
      <c r="CAH98" s="40"/>
      <c r="CAI98" s="40"/>
      <c r="CAJ98" s="40"/>
      <c r="CAK98" s="40"/>
      <c r="CAL98" s="40"/>
      <c r="CAM98" s="40"/>
      <c r="CAN98" s="40"/>
      <c r="CAO98" s="40"/>
      <c r="CAP98" s="40"/>
      <c r="CAQ98" s="40"/>
      <c r="CAR98" s="40"/>
      <c r="CAS98" s="40"/>
      <c r="CAT98" s="40"/>
      <c r="CAU98" s="40"/>
      <c r="CAV98" s="40"/>
      <c r="CAW98" s="40"/>
      <c r="CAX98" s="40"/>
      <c r="CAY98" s="40"/>
      <c r="CAZ98" s="40"/>
      <c r="CBA98" s="40"/>
      <c r="CBB98" s="40"/>
      <c r="CBC98" s="40"/>
      <c r="CBD98" s="40"/>
      <c r="CBE98" s="40"/>
      <c r="CBF98" s="40"/>
      <c r="CBG98" s="40"/>
      <c r="CBH98" s="40"/>
      <c r="CBI98" s="40"/>
      <c r="CBJ98" s="40"/>
      <c r="CBK98" s="40"/>
      <c r="CBL98" s="40"/>
      <c r="CBM98" s="40"/>
      <c r="CBN98" s="40"/>
      <c r="CBO98" s="40"/>
      <c r="CBP98" s="40"/>
      <c r="CBQ98" s="40"/>
      <c r="CBR98" s="40"/>
      <c r="CBS98" s="40"/>
      <c r="CBT98" s="40"/>
      <c r="CBU98" s="40"/>
      <c r="CBV98" s="40"/>
      <c r="CBW98" s="40"/>
      <c r="CBX98" s="40"/>
      <c r="CBY98" s="40"/>
      <c r="CBZ98" s="40"/>
      <c r="CCA98" s="40"/>
      <c r="CCB98" s="40"/>
      <c r="CCC98" s="40"/>
      <c r="CCD98" s="40"/>
      <c r="CCE98" s="40"/>
      <c r="CCF98" s="40"/>
      <c r="CCG98" s="40"/>
      <c r="CCH98" s="40"/>
      <c r="CCI98" s="40"/>
      <c r="CCJ98" s="40"/>
      <c r="CCK98" s="40"/>
      <c r="CCL98" s="40"/>
      <c r="CCM98" s="40"/>
      <c r="CCN98" s="40"/>
      <c r="CCO98" s="40"/>
      <c r="CCP98" s="40"/>
      <c r="CCQ98" s="40"/>
      <c r="CCR98" s="40"/>
      <c r="CCS98" s="40"/>
      <c r="CCT98" s="40"/>
      <c r="CCU98" s="40"/>
      <c r="CCV98" s="40"/>
      <c r="CCW98" s="40"/>
      <c r="CCX98" s="40"/>
      <c r="CCY98" s="40"/>
      <c r="CCZ98" s="40"/>
      <c r="CDA98" s="40"/>
      <c r="CDB98" s="40"/>
      <c r="CDC98" s="40"/>
      <c r="CDD98" s="40"/>
      <c r="CDE98" s="40"/>
      <c r="CDF98" s="40"/>
      <c r="CDG98" s="40"/>
      <c r="CDH98" s="40"/>
      <c r="CDI98" s="40"/>
      <c r="CDJ98" s="40"/>
      <c r="CDK98" s="40"/>
      <c r="CDL98" s="40"/>
      <c r="CDM98" s="40"/>
      <c r="CDN98" s="40"/>
      <c r="CDO98" s="40"/>
      <c r="CDP98" s="40"/>
      <c r="CDQ98" s="40"/>
      <c r="CDR98" s="40"/>
      <c r="CDS98" s="40"/>
      <c r="CDT98" s="40"/>
      <c r="CDU98" s="40"/>
      <c r="CDV98" s="40"/>
      <c r="CDW98" s="40"/>
      <c r="CDX98" s="40"/>
      <c r="CDY98" s="40"/>
      <c r="CDZ98" s="40"/>
      <c r="CEA98" s="40"/>
      <c r="CEB98" s="40"/>
      <c r="CEC98" s="40"/>
      <c r="CED98" s="40"/>
      <c r="CEE98" s="40"/>
      <c r="CEF98" s="40"/>
      <c r="CEG98" s="40"/>
      <c r="CEH98" s="40"/>
      <c r="CEI98" s="40"/>
      <c r="CEJ98" s="40"/>
      <c r="CEK98" s="40"/>
      <c r="CEL98" s="40"/>
      <c r="CEM98" s="40"/>
      <c r="CEN98" s="40"/>
      <c r="CEO98" s="40"/>
      <c r="CEP98" s="40"/>
      <c r="CEQ98" s="40"/>
      <c r="CER98" s="40"/>
      <c r="CES98" s="40"/>
      <c r="CET98" s="40"/>
      <c r="CEU98" s="40"/>
      <c r="CEV98" s="40"/>
      <c r="CEW98" s="40"/>
      <c r="CEX98" s="40"/>
      <c r="CEY98" s="40"/>
      <c r="CEZ98" s="40"/>
      <c r="CFA98" s="40"/>
      <c r="CFB98" s="40"/>
      <c r="CFC98" s="40"/>
      <c r="CFD98" s="40"/>
      <c r="CFE98" s="40"/>
      <c r="CFF98" s="40"/>
      <c r="CFG98" s="40"/>
      <c r="CFH98" s="40"/>
      <c r="CFI98" s="40"/>
      <c r="CFJ98" s="40"/>
      <c r="CFK98" s="40"/>
      <c r="CFL98" s="40"/>
      <c r="CFM98" s="40"/>
      <c r="CFN98" s="40"/>
      <c r="CFO98" s="40"/>
      <c r="CFP98" s="40"/>
      <c r="CFQ98" s="40"/>
      <c r="CFR98" s="40"/>
      <c r="CFS98" s="40"/>
      <c r="CFT98" s="40"/>
      <c r="CFU98" s="40"/>
      <c r="CFV98" s="40"/>
      <c r="CFW98" s="40"/>
      <c r="CFX98" s="40"/>
      <c r="CFY98" s="40"/>
      <c r="CFZ98" s="40"/>
      <c r="CGA98" s="40"/>
      <c r="CGB98" s="40"/>
      <c r="CGC98" s="40"/>
      <c r="CGD98" s="40"/>
      <c r="CGE98" s="40"/>
      <c r="CGF98" s="40"/>
      <c r="CGG98" s="40"/>
      <c r="CGH98" s="40"/>
      <c r="CGI98" s="40"/>
      <c r="CGJ98" s="40"/>
      <c r="CGK98" s="40"/>
      <c r="CGL98" s="40"/>
      <c r="CGM98" s="40"/>
      <c r="CGN98" s="40"/>
      <c r="CGO98" s="40"/>
      <c r="CGP98" s="40"/>
      <c r="CGQ98" s="40"/>
      <c r="CGR98" s="40"/>
      <c r="CGS98" s="40"/>
      <c r="CGT98" s="40"/>
      <c r="CGU98" s="40"/>
      <c r="CGV98" s="40"/>
      <c r="CGW98" s="40"/>
      <c r="CGX98" s="40"/>
      <c r="CGY98" s="40"/>
      <c r="CGZ98" s="40"/>
      <c r="CHA98" s="40"/>
      <c r="CHB98" s="40"/>
      <c r="CHC98" s="40"/>
      <c r="CHD98" s="40"/>
      <c r="CHE98" s="40"/>
      <c r="CHF98" s="40"/>
      <c r="CHG98" s="40"/>
      <c r="CHH98" s="40"/>
      <c r="CHI98" s="40"/>
      <c r="CHJ98" s="40"/>
      <c r="CHK98" s="40"/>
      <c r="CHL98" s="40"/>
      <c r="CHM98" s="40"/>
      <c r="CHN98" s="40"/>
      <c r="CHO98" s="40"/>
      <c r="CHP98" s="40"/>
      <c r="CHQ98" s="40"/>
      <c r="CHR98" s="40"/>
      <c r="CHS98" s="40"/>
      <c r="CHT98" s="40"/>
      <c r="CHU98" s="40"/>
      <c r="CHV98" s="40"/>
      <c r="CHW98" s="40"/>
      <c r="CHX98" s="40"/>
      <c r="CHY98" s="40"/>
      <c r="CHZ98" s="40"/>
      <c r="CIA98" s="40"/>
      <c r="CIB98" s="40"/>
      <c r="CIC98" s="40"/>
      <c r="CID98" s="40"/>
      <c r="CIE98" s="40"/>
      <c r="CIF98" s="40"/>
      <c r="CIG98" s="40"/>
      <c r="CIH98" s="40"/>
      <c r="CII98" s="40"/>
      <c r="CIJ98" s="40"/>
      <c r="CIK98" s="40"/>
      <c r="CIL98" s="40"/>
      <c r="CIM98" s="40"/>
      <c r="CIN98" s="40"/>
      <c r="CIO98" s="40"/>
      <c r="CIP98" s="40"/>
      <c r="CIQ98" s="40"/>
      <c r="CIR98" s="40"/>
      <c r="CIS98" s="40"/>
      <c r="CIT98" s="40"/>
      <c r="CIU98" s="40"/>
      <c r="CIV98" s="40"/>
      <c r="CIW98" s="40"/>
      <c r="CIX98" s="40"/>
      <c r="CIY98" s="40"/>
      <c r="CIZ98" s="40"/>
      <c r="CJA98" s="40"/>
      <c r="CJB98" s="40"/>
      <c r="CJC98" s="40"/>
      <c r="CJD98" s="40"/>
      <c r="CJE98" s="40"/>
      <c r="CJF98" s="40"/>
      <c r="CJG98" s="40"/>
      <c r="CJH98" s="40"/>
      <c r="CJI98" s="40"/>
      <c r="CJJ98" s="40"/>
      <c r="CJK98" s="40"/>
      <c r="CJL98" s="40"/>
      <c r="CJM98" s="40"/>
      <c r="CJN98" s="40"/>
      <c r="CJO98" s="40"/>
      <c r="CJP98" s="40"/>
      <c r="CJQ98" s="40"/>
      <c r="CJR98" s="40"/>
      <c r="CJS98" s="40"/>
      <c r="CJT98" s="40"/>
      <c r="CJU98" s="40"/>
      <c r="CJV98" s="40"/>
      <c r="CJW98" s="40"/>
      <c r="CJX98" s="40"/>
      <c r="CJY98" s="40"/>
      <c r="CJZ98" s="40"/>
      <c r="CKA98" s="40"/>
      <c r="CKB98" s="40"/>
      <c r="CKC98" s="40"/>
      <c r="CKD98" s="40"/>
      <c r="CKE98" s="40"/>
      <c r="CKF98" s="40"/>
      <c r="CKG98" s="40"/>
      <c r="CKH98" s="40"/>
      <c r="CKI98" s="40"/>
      <c r="CKJ98" s="40"/>
      <c r="CKK98" s="40"/>
      <c r="CKL98" s="40"/>
      <c r="CKM98" s="40"/>
      <c r="CKN98" s="40"/>
      <c r="CKO98" s="40"/>
      <c r="CKP98" s="40"/>
      <c r="CKQ98" s="40"/>
      <c r="CKR98" s="40"/>
      <c r="CKS98" s="40"/>
      <c r="CKT98" s="40"/>
      <c r="CKU98" s="40"/>
      <c r="CKV98" s="40"/>
      <c r="CKW98" s="40"/>
      <c r="CKX98" s="40"/>
      <c r="CKY98" s="40"/>
      <c r="CKZ98" s="40"/>
      <c r="CLA98" s="40"/>
      <c r="CLB98" s="40"/>
      <c r="CLC98" s="40"/>
      <c r="CLD98" s="40"/>
      <c r="CLE98" s="40"/>
      <c r="CLF98" s="40"/>
      <c r="CLG98" s="40"/>
      <c r="CLH98" s="40"/>
      <c r="CLI98" s="40"/>
      <c r="CLJ98" s="40"/>
      <c r="CLK98" s="40"/>
      <c r="CLL98" s="40"/>
      <c r="CLM98" s="40"/>
      <c r="CLN98" s="40"/>
      <c r="CLO98" s="40"/>
      <c r="CLP98" s="40"/>
      <c r="CLQ98" s="40"/>
      <c r="CLR98" s="40"/>
      <c r="CLS98" s="40"/>
      <c r="CLT98" s="40"/>
      <c r="CLU98" s="40"/>
      <c r="CLV98" s="40"/>
      <c r="CLW98" s="40"/>
      <c r="CLX98" s="40"/>
      <c r="CLY98" s="40"/>
      <c r="CLZ98" s="40"/>
      <c r="CMA98" s="40"/>
      <c r="CMB98" s="40"/>
      <c r="CMC98" s="40"/>
      <c r="CMD98" s="40"/>
      <c r="CME98" s="40"/>
      <c r="CMF98" s="40"/>
      <c r="CMG98" s="40"/>
      <c r="CMH98" s="40"/>
      <c r="CMI98" s="40"/>
      <c r="CMJ98" s="40"/>
      <c r="CMK98" s="40"/>
      <c r="CML98" s="40"/>
      <c r="CMM98" s="40"/>
      <c r="CMN98" s="40"/>
      <c r="CMO98" s="40"/>
      <c r="CMP98" s="40"/>
      <c r="CMQ98" s="40"/>
      <c r="CMR98" s="40"/>
      <c r="CMS98" s="40"/>
      <c r="CMT98" s="40"/>
      <c r="CMU98" s="40"/>
      <c r="CMV98" s="40"/>
      <c r="CMW98" s="40"/>
      <c r="CMX98" s="40"/>
      <c r="CMY98" s="40"/>
      <c r="CMZ98" s="40"/>
      <c r="CNA98" s="40"/>
      <c r="CNB98" s="40"/>
      <c r="CNC98" s="40"/>
      <c r="CND98" s="40"/>
      <c r="CNE98" s="40"/>
      <c r="CNF98" s="40"/>
      <c r="CNG98" s="40"/>
      <c r="CNH98" s="40"/>
      <c r="CNI98" s="40"/>
      <c r="CNJ98" s="40"/>
      <c r="CNK98" s="40"/>
      <c r="CNL98" s="40"/>
      <c r="CNM98" s="40"/>
      <c r="CNN98" s="40"/>
      <c r="CNO98" s="40"/>
      <c r="CNP98" s="40"/>
      <c r="CNQ98" s="40"/>
      <c r="CNR98" s="40"/>
      <c r="CNS98" s="40"/>
      <c r="CNT98" s="40"/>
      <c r="CNU98" s="40"/>
      <c r="CNV98" s="40"/>
      <c r="CNW98" s="40"/>
      <c r="CNX98" s="40"/>
      <c r="CNY98" s="40"/>
      <c r="CNZ98" s="40"/>
      <c r="COA98" s="40"/>
      <c r="COB98" s="40"/>
      <c r="COC98" s="40"/>
      <c r="COD98" s="40"/>
      <c r="COE98" s="40"/>
      <c r="COF98" s="40"/>
      <c r="COG98" s="40"/>
      <c r="COH98" s="40"/>
      <c r="COI98" s="40"/>
      <c r="COJ98" s="40"/>
      <c r="COK98" s="40"/>
      <c r="COL98" s="40"/>
      <c r="COM98" s="40"/>
      <c r="CON98" s="40"/>
      <c r="COO98" s="40"/>
      <c r="COP98" s="40"/>
      <c r="COQ98" s="40"/>
      <c r="COR98" s="40"/>
      <c r="COS98" s="40"/>
      <c r="COT98" s="40"/>
      <c r="COU98" s="40"/>
      <c r="COV98" s="40"/>
      <c r="COW98" s="40"/>
      <c r="COX98" s="40"/>
      <c r="COY98" s="40"/>
      <c r="COZ98" s="40"/>
      <c r="CPA98" s="40"/>
      <c r="CPB98" s="40"/>
      <c r="CPC98" s="40"/>
      <c r="CPD98" s="40"/>
      <c r="CPE98" s="40"/>
      <c r="CPF98" s="40"/>
      <c r="CPG98" s="40"/>
      <c r="CPH98" s="40"/>
      <c r="CPI98" s="40"/>
      <c r="CPJ98" s="40"/>
      <c r="CPK98" s="40"/>
      <c r="CPL98" s="40"/>
      <c r="CPM98" s="40"/>
      <c r="CPN98" s="40"/>
      <c r="CPO98" s="40"/>
      <c r="CPP98" s="40"/>
      <c r="CPQ98" s="40"/>
      <c r="CPR98" s="40"/>
      <c r="CPS98" s="40"/>
      <c r="CPT98" s="40"/>
      <c r="CPU98" s="40"/>
      <c r="CPV98" s="40"/>
      <c r="CPW98" s="40"/>
      <c r="CPX98" s="40"/>
      <c r="CPY98" s="40"/>
      <c r="CPZ98" s="40"/>
      <c r="CQA98" s="40"/>
      <c r="CQB98" s="40"/>
      <c r="CQC98" s="40"/>
      <c r="CQD98" s="40"/>
      <c r="CQE98" s="40"/>
      <c r="CQF98" s="40"/>
      <c r="CQG98" s="40"/>
      <c r="CQH98" s="40"/>
      <c r="CQI98" s="40"/>
      <c r="CQJ98" s="40"/>
      <c r="CQK98" s="40"/>
      <c r="CQL98" s="40"/>
      <c r="CQM98" s="40"/>
      <c r="CQN98" s="40"/>
      <c r="CQO98" s="40"/>
      <c r="CQP98" s="40"/>
      <c r="CQQ98" s="40"/>
      <c r="CQR98" s="40"/>
      <c r="CQS98" s="40"/>
      <c r="CQT98" s="40"/>
      <c r="CQU98" s="40"/>
      <c r="CQV98" s="40"/>
      <c r="CQW98" s="40"/>
      <c r="CQX98" s="40"/>
      <c r="CQY98" s="40"/>
      <c r="CQZ98" s="40"/>
      <c r="CRA98" s="40"/>
      <c r="CRB98" s="40"/>
      <c r="CRC98" s="40"/>
      <c r="CRD98" s="40"/>
      <c r="CRE98" s="40"/>
      <c r="CRF98" s="40"/>
      <c r="CRG98" s="40"/>
      <c r="CRH98" s="40"/>
      <c r="CRI98" s="40"/>
      <c r="CRJ98" s="40"/>
      <c r="CRK98" s="40"/>
      <c r="CRL98" s="40"/>
      <c r="CRM98" s="40"/>
      <c r="CRN98" s="40"/>
      <c r="CRO98" s="40"/>
      <c r="CRP98" s="40"/>
      <c r="CRQ98" s="40"/>
      <c r="CRR98" s="40"/>
      <c r="CRS98" s="40"/>
      <c r="CRT98" s="40"/>
      <c r="CRU98" s="40"/>
      <c r="CRV98" s="40"/>
      <c r="CRW98" s="40"/>
      <c r="CRX98" s="40"/>
      <c r="CRY98" s="40"/>
      <c r="CRZ98" s="40"/>
      <c r="CSA98" s="40"/>
      <c r="CSB98" s="40"/>
      <c r="CSC98" s="40"/>
      <c r="CSD98" s="40"/>
      <c r="CSE98" s="40"/>
      <c r="CSF98" s="40"/>
      <c r="CSG98" s="40"/>
      <c r="CSH98" s="40"/>
      <c r="CSI98" s="40"/>
      <c r="CSJ98" s="40"/>
      <c r="CSK98" s="40"/>
      <c r="CSL98" s="40"/>
      <c r="CSM98" s="40"/>
      <c r="CSN98" s="40"/>
      <c r="CSO98" s="40"/>
      <c r="CSP98" s="40"/>
      <c r="CSQ98" s="40"/>
      <c r="CSR98" s="40"/>
      <c r="CSS98" s="40"/>
      <c r="CST98" s="40"/>
      <c r="CSU98" s="40"/>
      <c r="CSV98" s="40"/>
      <c r="CSW98" s="40"/>
      <c r="CSX98" s="40"/>
      <c r="CSY98" s="40"/>
      <c r="CSZ98" s="40"/>
      <c r="CTA98" s="40"/>
      <c r="CTB98" s="40"/>
      <c r="CTC98" s="40"/>
      <c r="CTD98" s="40"/>
      <c r="CTE98" s="40"/>
      <c r="CTF98" s="40"/>
      <c r="CTG98" s="40"/>
      <c r="CTH98" s="40"/>
      <c r="CTI98" s="40"/>
      <c r="CTJ98" s="40"/>
      <c r="CTK98" s="40"/>
      <c r="CTL98" s="40"/>
      <c r="CTM98" s="40"/>
      <c r="CTN98" s="40"/>
      <c r="CTO98" s="40"/>
      <c r="CTP98" s="40"/>
      <c r="CTQ98" s="40"/>
      <c r="CTR98" s="40"/>
      <c r="CTS98" s="40"/>
      <c r="CTT98" s="40"/>
      <c r="CTU98" s="40"/>
      <c r="CTV98" s="40"/>
      <c r="CTW98" s="40"/>
      <c r="CTX98" s="40"/>
      <c r="CTY98" s="40"/>
      <c r="CTZ98" s="40"/>
      <c r="CUA98" s="40"/>
      <c r="CUB98" s="40"/>
      <c r="CUC98" s="40"/>
      <c r="CUD98" s="40"/>
      <c r="CUE98" s="40"/>
      <c r="CUF98" s="40"/>
      <c r="CUG98" s="40"/>
      <c r="CUH98" s="40"/>
      <c r="CUI98" s="40"/>
      <c r="CUJ98" s="40"/>
      <c r="CUK98" s="40"/>
      <c r="CUL98" s="40"/>
      <c r="CUM98" s="40"/>
      <c r="CUN98" s="40"/>
      <c r="CUO98" s="40"/>
      <c r="CUP98" s="40"/>
      <c r="CUQ98" s="40"/>
      <c r="CUR98" s="40"/>
      <c r="CUS98" s="40"/>
      <c r="CUT98" s="40"/>
      <c r="CUU98" s="40"/>
      <c r="CUV98" s="40"/>
      <c r="CUW98" s="40"/>
      <c r="CUX98" s="40"/>
      <c r="CUY98" s="40"/>
      <c r="CUZ98" s="40"/>
      <c r="CVA98" s="40"/>
      <c r="CVB98" s="40"/>
      <c r="CVC98" s="40"/>
      <c r="CVD98" s="40"/>
      <c r="CVE98" s="40"/>
      <c r="CVF98" s="40"/>
      <c r="CVG98" s="40"/>
      <c r="CVH98" s="40"/>
      <c r="CVI98" s="40"/>
      <c r="CVJ98" s="40"/>
      <c r="CVK98" s="40"/>
      <c r="CVL98" s="40"/>
      <c r="CVM98" s="40"/>
      <c r="CVN98" s="40"/>
      <c r="CVO98" s="40"/>
      <c r="CVP98" s="40"/>
      <c r="CVQ98" s="40"/>
      <c r="CVR98" s="40"/>
      <c r="CVS98" s="40"/>
      <c r="CVT98" s="40"/>
      <c r="CVU98" s="40"/>
      <c r="CVV98" s="40"/>
      <c r="CVW98" s="40"/>
      <c r="CVX98" s="40"/>
      <c r="CVY98" s="40"/>
      <c r="CVZ98" s="40"/>
      <c r="CWA98" s="40"/>
      <c r="CWB98" s="40"/>
      <c r="CWC98" s="40"/>
      <c r="CWD98" s="40"/>
      <c r="CWE98" s="40"/>
      <c r="CWF98" s="40"/>
      <c r="CWG98" s="40"/>
      <c r="CWH98" s="40"/>
      <c r="CWI98" s="40"/>
      <c r="CWJ98" s="40"/>
      <c r="CWK98" s="40"/>
      <c r="CWL98" s="40"/>
      <c r="CWM98" s="40"/>
      <c r="CWN98" s="40"/>
      <c r="CWO98" s="40"/>
      <c r="CWP98" s="40"/>
      <c r="CWQ98" s="40"/>
      <c r="CWR98" s="40"/>
      <c r="CWS98" s="40"/>
      <c r="CWT98" s="40"/>
      <c r="CWU98" s="40"/>
      <c r="CWV98" s="40"/>
      <c r="CWW98" s="40"/>
      <c r="CWX98" s="40"/>
      <c r="CWY98" s="40"/>
      <c r="CWZ98" s="40"/>
      <c r="CXA98" s="40"/>
      <c r="CXB98" s="40"/>
      <c r="CXC98" s="40"/>
      <c r="CXD98" s="40"/>
      <c r="CXE98" s="40"/>
      <c r="CXF98" s="40"/>
      <c r="CXG98" s="40"/>
      <c r="CXH98" s="40"/>
      <c r="CXI98" s="40"/>
      <c r="CXJ98" s="40"/>
      <c r="CXK98" s="40"/>
      <c r="CXL98" s="40"/>
      <c r="CXM98" s="40"/>
      <c r="CXN98" s="40"/>
      <c r="CXO98" s="40"/>
      <c r="CXP98" s="40"/>
      <c r="CXQ98" s="40"/>
      <c r="CXR98" s="40"/>
      <c r="CXS98" s="40"/>
      <c r="CXT98" s="40"/>
      <c r="CXU98" s="40"/>
      <c r="CXV98" s="40"/>
      <c r="CXW98" s="40"/>
      <c r="CXX98" s="40"/>
      <c r="CXY98" s="40"/>
      <c r="CXZ98" s="40"/>
      <c r="CYA98" s="40"/>
      <c r="CYB98" s="40"/>
      <c r="CYC98" s="40"/>
      <c r="CYD98" s="40"/>
      <c r="CYE98" s="40"/>
      <c r="CYF98" s="40"/>
      <c r="CYG98" s="40"/>
      <c r="CYH98" s="40"/>
      <c r="CYI98" s="40"/>
      <c r="CYJ98" s="40"/>
      <c r="CYK98" s="40"/>
      <c r="CYL98" s="40"/>
      <c r="CYM98" s="40"/>
      <c r="CYN98" s="40"/>
      <c r="CYO98" s="40"/>
      <c r="CYP98" s="40"/>
      <c r="CYQ98" s="40"/>
      <c r="CYR98" s="40"/>
      <c r="CYS98" s="40"/>
      <c r="CYT98" s="40"/>
      <c r="CYU98" s="40"/>
      <c r="CYV98" s="40"/>
      <c r="CYW98" s="40"/>
      <c r="CYX98" s="40"/>
      <c r="CYY98" s="40"/>
      <c r="CYZ98" s="40"/>
      <c r="CZA98" s="40"/>
      <c r="CZB98" s="40"/>
      <c r="CZC98" s="40"/>
      <c r="CZD98" s="40"/>
      <c r="CZE98" s="40"/>
      <c r="CZF98" s="40"/>
      <c r="CZG98" s="40"/>
      <c r="CZH98" s="40"/>
      <c r="CZI98" s="40"/>
      <c r="CZJ98" s="40"/>
      <c r="CZK98" s="40"/>
      <c r="CZL98" s="40"/>
      <c r="CZM98" s="40"/>
      <c r="CZN98" s="40"/>
      <c r="CZO98" s="40"/>
      <c r="CZP98" s="40"/>
      <c r="CZQ98" s="40"/>
      <c r="CZR98" s="40"/>
      <c r="CZS98" s="40"/>
      <c r="CZT98" s="40"/>
      <c r="CZU98" s="40"/>
      <c r="CZV98" s="40"/>
      <c r="CZW98" s="40"/>
      <c r="CZX98" s="40"/>
      <c r="CZY98" s="40"/>
      <c r="CZZ98" s="40"/>
      <c r="DAA98" s="40"/>
      <c r="DAB98" s="40"/>
      <c r="DAC98" s="40"/>
      <c r="DAD98" s="40"/>
      <c r="DAE98" s="40"/>
      <c r="DAF98" s="40"/>
      <c r="DAG98" s="40"/>
      <c r="DAH98" s="40"/>
      <c r="DAI98" s="40"/>
      <c r="DAJ98" s="40"/>
      <c r="DAK98" s="40"/>
      <c r="DAL98" s="40"/>
      <c r="DAM98" s="40"/>
      <c r="DAN98" s="40"/>
      <c r="DAO98" s="40"/>
      <c r="DAP98" s="40"/>
      <c r="DAQ98" s="40"/>
      <c r="DAR98" s="40"/>
      <c r="DAS98" s="40"/>
      <c r="DAT98" s="40"/>
      <c r="DAU98" s="40"/>
      <c r="DAV98" s="40"/>
      <c r="DAW98" s="40"/>
      <c r="DAX98" s="40"/>
      <c r="DAY98" s="40"/>
      <c r="DAZ98" s="40"/>
      <c r="DBA98" s="40"/>
      <c r="DBB98" s="40"/>
      <c r="DBC98" s="40"/>
      <c r="DBD98" s="40"/>
      <c r="DBE98" s="40"/>
      <c r="DBF98" s="40"/>
      <c r="DBG98" s="40"/>
      <c r="DBH98" s="40"/>
      <c r="DBI98" s="40"/>
      <c r="DBJ98" s="40"/>
      <c r="DBK98" s="40"/>
      <c r="DBL98" s="40"/>
      <c r="DBM98" s="40"/>
      <c r="DBN98" s="40"/>
      <c r="DBO98" s="40"/>
      <c r="DBP98" s="40"/>
      <c r="DBQ98" s="40"/>
      <c r="DBR98" s="40"/>
      <c r="DBS98" s="40"/>
      <c r="DBT98" s="40"/>
      <c r="DBU98" s="40"/>
      <c r="DBV98" s="40"/>
      <c r="DBW98" s="40"/>
      <c r="DBX98" s="40"/>
      <c r="DBY98" s="40"/>
      <c r="DBZ98" s="40"/>
      <c r="DCA98" s="40"/>
      <c r="DCB98" s="40"/>
      <c r="DCC98" s="40"/>
      <c r="DCD98" s="40"/>
      <c r="DCE98" s="40"/>
      <c r="DCF98" s="40"/>
      <c r="DCG98" s="40"/>
      <c r="DCH98" s="40"/>
      <c r="DCI98" s="40"/>
      <c r="DCJ98" s="40"/>
      <c r="DCK98" s="40"/>
      <c r="DCL98" s="40"/>
      <c r="DCM98" s="40"/>
      <c r="DCN98" s="40"/>
      <c r="DCO98" s="40"/>
      <c r="DCP98" s="40"/>
      <c r="DCQ98" s="40"/>
      <c r="DCR98" s="40"/>
      <c r="DCS98" s="40"/>
      <c r="DCT98" s="40"/>
      <c r="DCU98" s="40"/>
      <c r="DCV98" s="40"/>
      <c r="DCW98" s="40"/>
      <c r="DCX98" s="40"/>
      <c r="DCY98" s="40"/>
      <c r="DCZ98" s="40"/>
      <c r="DDA98" s="40"/>
      <c r="DDB98" s="40"/>
      <c r="DDC98" s="40"/>
      <c r="DDD98" s="40"/>
      <c r="DDE98" s="40"/>
      <c r="DDF98" s="40"/>
      <c r="DDG98" s="40"/>
      <c r="DDH98" s="40"/>
      <c r="DDI98" s="40"/>
      <c r="DDJ98" s="40"/>
      <c r="DDK98" s="40"/>
      <c r="DDL98" s="40"/>
      <c r="DDM98" s="40"/>
      <c r="DDN98" s="40"/>
      <c r="DDO98" s="40"/>
      <c r="DDP98" s="40"/>
      <c r="DDQ98" s="40"/>
      <c r="DDR98" s="40"/>
      <c r="DDS98" s="40"/>
      <c r="DDT98" s="40"/>
      <c r="DDU98" s="40"/>
      <c r="DDV98" s="40"/>
      <c r="DDW98" s="40"/>
      <c r="DDX98" s="40"/>
      <c r="DDY98" s="40"/>
      <c r="DDZ98" s="40"/>
      <c r="DEA98" s="40"/>
      <c r="DEB98" s="40"/>
      <c r="DEC98" s="40"/>
      <c r="DED98" s="40"/>
      <c r="DEE98" s="40"/>
      <c r="DEF98" s="40"/>
      <c r="DEG98" s="40"/>
      <c r="DEH98" s="40"/>
      <c r="DEI98" s="40"/>
      <c r="DEJ98" s="40"/>
      <c r="DEK98" s="40"/>
      <c r="DEL98" s="40"/>
      <c r="DEM98" s="40"/>
      <c r="DEN98" s="40"/>
      <c r="DEO98" s="40"/>
      <c r="DEP98" s="40"/>
      <c r="DEQ98" s="40"/>
      <c r="DER98" s="40"/>
      <c r="DES98" s="40"/>
      <c r="DET98" s="40"/>
      <c r="DEU98" s="40"/>
      <c r="DEV98" s="40"/>
      <c r="DEW98" s="40"/>
      <c r="DEX98" s="40"/>
      <c r="DEY98" s="40"/>
      <c r="DEZ98" s="40"/>
      <c r="DFA98" s="40"/>
      <c r="DFB98" s="40"/>
      <c r="DFC98" s="40"/>
      <c r="DFD98" s="40"/>
      <c r="DFE98" s="40"/>
      <c r="DFF98" s="40"/>
      <c r="DFG98" s="40"/>
      <c r="DFH98" s="40"/>
      <c r="DFI98" s="40"/>
      <c r="DFJ98" s="40"/>
      <c r="DFK98" s="40"/>
      <c r="DFL98" s="40"/>
      <c r="DFM98" s="40"/>
      <c r="DFN98" s="40"/>
      <c r="DFO98" s="40"/>
      <c r="DFP98" s="40"/>
      <c r="DFQ98" s="40"/>
      <c r="DFR98" s="40"/>
      <c r="DFS98" s="40"/>
      <c r="DFT98" s="40"/>
      <c r="DFU98" s="40"/>
      <c r="DFV98" s="40"/>
      <c r="DFW98" s="40"/>
      <c r="DFX98" s="40"/>
      <c r="DFY98" s="40"/>
      <c r="DFZ98" s="40"/>
      <c r="DGA98" s="40"/>
      <c r="DGB98" s="40"/>
      <c r="DGC98" s="40"/>
      <c r="DGD98" s="40"/>
      <c r="DGE98" s="40"/>
      <c r="DGF98" s="40"/>
      <c r="DGG98" s="40"/>
      <c r="DGH98" s="40"/>
      <c r="DGI98" s="40"/>
      <c r="DGJ98" s="40"/>
      <c r="DGK98" s="40"/>
      <c r="DGL98" s="40"/>
      <c r="DGM98" s="40"/>
      <c r="DGN98" s="40"/>
      <c r="DGO98" s="40"/>
      <c r="DGP98" s="40"/>
      <c r="DGQ98" s="40"/>
      <c r="DGR98" s="40"/>
      <c r="DGS98" s="40"/>
      <c r="DGT98" s="40"/>
      <c r="DGU98" s="40"/>
      <c r="DGV98" s="40"/>
      <c r="DGW98" s="40"/>
      <c r="DGX98" s="40"/>
      <c r="DGY98" s="40"/>
      <c r="DGZ98" s="40"/>
      <c r="DHA98" s="40"/>
      <c r="DHB98" s="40"/>
      <c r="DHC98" s="40"/>
      <c r="DHD98" s="40"/>
      <c r="DHE98" s="40"/>
      <c r="DHF98" s="40"/>
      <c r="DHG98" s="40"/>
      <c r="DHH98" s="40"/>
      <c r="DHI98" s="40"/>
      <c r="DHJ98" s="40"/>
      <c r="DHK98" s="40"/>
      <c r="DHL98" s="40"/>
      <c r="DHM98" s="40"/>
      <c r="DHN98" s="40"/>
      <c r="DHO98" s="40"/>
      <c r="DHP98" s="40"/>
      <c r="DHQ98" s="40"/>
      <c r="DHR98" s="40"/>
      <c r="DHS98" s="40"/>
      <c r="DHT98" s="40"/>
      <c r="DHU98" s="40"/>
      <c r="DHV98" s="40"/>
      <c r="DHW98" s="40"/>
      <c r="DHX98" s="40"/>
      <c r="DHY98" s="40"/>
      <c r="DHZ98" s="40"/>
      <c r="DIA98" s="40"/>
      <c r="DIB98" s="40"/>
      <c r="DIC98" s="40"/>
      <c r="DID98" s="40"/>
      <c r="DIE98" s="40"/>
      <c r="DIF98" s="40"/>
      <c r="DIG98" s="40"/>
      <c r="DIH98" s="40"/>
      <c r="DII98" s="40"/>
      <c r="DIJ98" s="40"/>
      <c r="DIK98" s="40"/>
      <c r="DIL98" s="40"/>
      <c r="DIM98" s="40"/>
      <c r="DIN98" s="40"/>
      <c r="DIO98" s="40"/>
      <c r="DIP98" s="40"/>
      <c r="DIQ98" s="40"/>
      <c r="DIR98" s="40"/>
      <c r="DIS98" s="40"/>
      <c r="DIT98" s="40"/>
      <c r="DIU98" s="40"/>
      <c r="DIV98" s="40"/>
      <c r="DIW98" s="40"/>
      <c r="DIX98" s="40"/>
      <c r="DIY98" s="40"/>
      <c r="DIZ98" s="40"/>
      <c r="DJA98" s="40"/>
      <c r="DJB98" s="40"/>
      <c r="DJC98" s="40"/>
      <c r="DJD98" s="40"/>
      <c r="DJE98" s="40"/>
      <c r="DJF98" s="40"/>
      <c r="DJG98" s="40"/>
      <c r="DJH98" s="40"/>
      <c r="DJI98" s="40"/>
      <c r="DJJ98" s="40"/>
      <c r="DJK98" s="40"/>
      <c r="DJL98" s="40"/>
      <c r="DJM98" s="40"/>
      <c r="DJN98" s="40"/>
      <c r="DJO98" s="40"/>
      <c r="DJP98" s="40"/>
      <c r="DJQ98" s="40"/>
      <c r="DJR98" s="40"/>
      <c r="DJS98" s="40"/>
      <c r="DJT98" s="40"/>
      <c r="DJU98" s="40"/>
      <c r="DJV98" s="40"/>
      <c r="DJW98" s="40"/>
      <c r="DJX98" s="40"/>
      <c r="DJY98" s="40"/>
      <c r="DJZ98" s="40"/>
      <c r="DKA98" s="40"/>
      <c r="DKB98" s="40"/>
      <c r="DKC98" s="40"/>
      <c r="DKD98" s="40"/>
      <c r="DKE98" s="40"/>
      <c r="DKF98" s="40"/>
      <c r="DKG98" s="40"/>
      <c r="DKH98" s="40"/>
      <c r="DKI98" s="40"/>
      <c r="DKJ98" s="40"/>
      <c r="DKK98" s="40"/>
      <c r="DKL98" s="40"/>
      <c r="DKM98" s="40"/>
      <c r="DKN98" s="40"/>
      <c r="DKO98" s="40"/>
      <c r="DKP98" s="40"/>
      <c r="DKQ98" s="40"/>
      <c r="DKR98" s="40"/>
      <c r="DKS98" s="40"/>
      <c r="DKT98" s="40"/>
      <c r="DKU98" s="40"/>
      <c r="DKV98" s="40"/>
      <c r="DKW98" s="40"/>
      <c r="DKX98" s="40"/>
      <c r="DKY98" s="40"/>
      <c r="DKZ98" s="40"/>
      <c r="DLA98" s="40"/>
      <c r="DLB98" s="40"/>
      <c r="DLC98" s="40"/>
      <c r="DLD98" s="40"/>
      <c r="DLE98" s="40"/>
      <c r="DLF98" s="40"/>
      <c r="DLG98" s="40"/>
      <c r="DLH98" s="40"/>
      <c r="DLI98" s="40"/>
      <c r="DLJ98" s="40"/>
      <c r="DLK98" s="40"/>
      <c r="DLL98" s="40"/>
      <c r="DLM98" s="40"/>
      <c r="DLN98" s="40"/>
      <c r="DLO98" s="40"/>
      <c r="DLP98" s="40"/>
      <c r="DLQ98" s="40"/>
      <c r="DLR98" s="40"/>
      <c r="DLS98" s="40"/>
      <c r="DLT98" s="40"/>
      <c r="DLU98" s="40"/>
      <c r="DLV98" s="40"/>
      <c r="DLW98" s="40"/>
      <c r="DLX98" s="40"/>
      <c r="DLY98" s="40"/>
      <c r="DLZ98" s="40"/>
      <c r="DMA98" s="40"/>
      <c r="DMB98" s="40"/>
      <c r="DMC98" s="40"/>
      <c r="DMD98" s="40"/>
      <c r="DME98" s="40"/>
      <c r="DMF98" s="40"/>
      <c r="DMG98" s="40"/>
      <c r="DMH98" s="40"/>
      <c r="DMI98" s="40"/>
      <c r="DMJ98" s="40"/>
      <c r="DMK98" s="40"/>
      <c r="DML98" s="40"/>
      <c r="DMM98" s="40"/>
      <c r="DMN98" s="40"/>
      <c r="DMO98" s="40"/>
      <c r="DMP98" s="40"/>
      <c r="DMQ98" s="40"/>
      <c r="DMR98" s="40"/>
      <c r="DMS98" s="40"/>
      <c r="DMT98" s="40"/>
      <c r="DMU98" s="40"/>
      <c r="DMV98" s="40"/>
      <c r="DMW98" s="40"/>
      <c r="DMX98" s="40"/>
      <c r="DMY98" s="40"/>
      <c r="DMZ98" s="40"/>
      <c r="DNA98" s="40"/>
      <c r="DNB98" s="40"/>
      <c r="DNC98" s="40"/>
      <c r="DND98" s="40"/>
      <c r="DNE98" s="40"/>
      <c r="DNF98" s="40"/>
      <c r="DNG98" s="40"/>
      <c r="DNH98" s="40"/>
      <c r="DNI98" s="40"/>
      <c r="DNJ98" s="40"/>
      <c r="DNK98" s="40"/>
      <c r="DNL98" s="40"/>
      <c r="DNM98" s="40"/>
      <c r="DNN98" s="40"/>
      <c r="DNO98" s="40"/>
      <c r="DNP98" s="40"/>
      <c r="DNQ98" s="40"/>
      <c r="DNR98" s="40"/>
      <c r="DNS98" s="40"/>
      <c r="DNT98" s="40"/>
      <c r="DNU98" s="40"/>
      <c r="DNV98" s="40"/>
      <c r="DNW98" s="40"/>
      <c r="DNX98" s="40"/>
      <c r="DNY98" s="40"/>
      <c r="DNZ98" s="40"/>
      <c r="DOA98" s="40"/>
      <c r="DOB98" s="40"/>
      <c r="DOC98" s="40"/>
      <c r="DOD98" s="40"/>
      <c r="DOE98" s="40"/>
      <c r="DOF98" s="40"/>
      <c r="DOG98" s="40"/>
      <c r="DOH98" s="40"/>
      <c r="DOI98" s="40"/>
      <c r="DOJ98" s="40"/>
      <c r="DOK98" s="40"/>
      <c r="DOL98" s="40"/>
      <c r="DOM98" s="40"/>
      <c r="DON98" s="40"/>
      <c r="DOO98" s="40"/>
      <c r="DOP98" s="40"/>
      <c r="DOQ98" s="40"/>
      <c r="DOR98" s="40"/>
      <c r="DOS98" s="40"/>
      <c r="DOT98" s="40"/>
      <c r="DOU98" s="40"/>
      <c r="DOV98" s="40"/>
      <c r="DOW98" s="40"/>
      <c r="DOX98" s="40"/>
      <c r="DOY98" s="40"/>
      <c r="DOZ98" s="40"/>
      <c r="DPA98" s="40"/>
      <c r="DPB98" s="40"/>
      <c r="DPC98" s="40"/>
      <c r="DPD98" s="40"/>
      <c r="DPE98" s="40"/>
      <c r="DPF98" s="40"/>
      <c r="DPG98" s="40"/>
      <c r="DPH98" s="40"/>
      <c r="DPI98" s="40"/>
      <c r="DPJ98" s="40"/>
      <c r="DPK98" s="40"/>
      <c r="DPL98" s="40"/>
      <c r="DPM98" s="40"/>
      <c r="DPN98" s="40"/>
      <c r="DPO98" s="40"/>
      <c r="DPP98" s="40"/>
      <c r="DPQ98" s="40"/>
      <c r="DPR98" s="40"/>
      <c r="DPS98" s="40"/>
      <c r="DPT98" s="40"/>
      <c r="DPU98" s="40"/>
      <c r="DPV98" s="40"/>
      <c r="DPW98" s="40"/>
      <c r="DPX98" s="40"/>
      <c r="DPY98" s="40"/>
      <c r="DPZ98" s="40"/>
      <c r="DQA98" s="40"/>
      <c r="DQB98" s="40"/>
      <c r="DQC98" s="40"/>
      <c r="DQD98" s="40"/>
      <c r="DQE98" s="40"/>
      <c r="DQF98" s="40"/>
      <c r="DQG98" s="40"/>
      <c r="DQH98" s="40"/>
      <c r="DQI98" s="40"/>
      <c r="DQJ98" s="40"/>
      <c r="DQK98" s="40"/>
      <c r="DQL98" s="40"/>
      <c r="DQM98" s="40"/>
      <c r="DQN98" s="40"/>
      <c r="DQO98" s="40"/>
      <c r="DQP98" s="40"/>
      <c r="DQQ98" s="40"/>
      <c r="DQR98" s="40"/>
      <c r="DQS98" s="40"/>
      <c r="DQT98" s="40"/>
      <c r="DQU98" s="40"/>
      <c r="DQV98" s="40"/>
      <c r="DQW98" s="40"/>
      <c r="DQX98" s="40"/>
      <c r="DQY98" s="40"/>
      <c r="DQZ98" s="40"/>
      <c r="DRA98" s="40"/>
      <c r="DRB98" s="40"/>
      <c r="DRC98" s="40"/>
      <c r="DRD98" s="40"/>
      <c r="DRE98" s="40"/>
      <c r="DRF98" s="40"/>
      <c r="DRG98" s="40"/>
      <c r="DRH98" s="40"/>
      <c r="DRI98" s="40"/>
      <c r="DRJ98" s="40"/>
      <c r="DRK98" s="40"/>
      <c r="DRL98" s="40"/>
      <c r="DRM98" s="40"/>
      <c r="DRN98" s="40"/>
      <c r="DRO98" s="40"/>
      <c r="DRP98" s="40"/>
      <c r="DRQ98" s="40"/>
      <c r="DRR98" s="40"/>
      <c r="DRS98" s="40"/>
      <c r="DRT98" s="40"/>
      <c r="DRU98" s="40"/>
      <c r="DRV98" s="40"/>
      <c r="DRW98" s="40"/>
      <c r="DRX98" s="40"/>
      <c r="DRY98" s="40"/>
      <c r="DRZ98" s="40"/>
      <c r="DSA98" s="40"/>
      <c r="DSB98" s="40"/>
      <c r="DSC98" s="40"/>
      <c r="DSD98" s="40"/>
      <c r="DSE98" s="40"/>
      <c r="DSF98" s="40"/>
      <c r="DSG98" s="40"/>
      <c r="DSH98" s="40"/>
      <c r="DSI98" s="40"/>
      <c r="DSJ98" s="40"/>
      <c r="DSK98" s="40"/>
      <c r="DSL98" s="40"/>
      <c r="DSM98" s="40"/>
      <c r="DSN98" s="40"/>
      <c r="DSO98" s="40"/>
      <c r="DSP98" s="40"/>
      <c r="DSQ98" s="40"/>
      <c r="DSR98" s="40"/>
      <c r="DSS98" s="40"/>
      <c r="DST98" s="40"/>
      <c r="DSU98" s="40"/>
      <c r="DSV98" s="40"/>
      <c r="DSW98" s="40"/>
      <c r="DSX98" s="40"/>
      <c r="DSY98" s="40"/>
      <c r="DSZ98" s="40"/>
      <c r="DTA98" s="40"/>
      <c r="DTB98" s="40"/>
      <c r="DTC98" s="40"/>
      <c r="DTD98" s="40"/>
      <c r="DTE98" s="40"/>
      <c r="DTF98" s="40"/>
      <c r="DTG98" s="40"/>
      <c r="DTH98" s="40"/>
      <c r="DTI98" s="40"/>
      <c r="DTJ98" s="40"/>
      <c r="DTK98" s="40"/>
      <c r="DTL98" s="40"/>
      <c r="DTM98" s="40"/>
      <c r="DTN98" s="40"/>
      <c r="DTO98" s="40"/>
      <c r="DTP98" s="40"/>
      <c r="DTQ98" s="40"/>
      <c r="DTR98" s="40"/>
      <c r="DTS98" s="40"/>
      <c r="DTT98" s="40"/>
      <c r="DTU98" s="40"/>
      <c r="DTV98" s="40"/>
      <c r="DTW98" s="40"/>
      <c r="DTX98" s="40"/>
      <c r="DTY98" s="40"/>
      <c r="DTZ98" s="40"/>
      <c r="DUA98" s="40"/>
      <c r="DUB98" s="40"/>
      <c r="DUC98" s="40"/>
      <c r="DUD98" s="40"/>
      <c r="DUE98" s="40"/>
      <c r="DUF98" s="40"/>
      <c r="DUG98" s="40"/>
      <c r="DUH98" s="40"/>
      <c r="DUI98" s="40"/>
      <c r="DUJ98" s="40"/>
      <c r="DUK98" s="40"/>
      <c r="DUL98" s="40"/>
      <c r="DUM98" s="40"/>
      <c r="DUN98" s="40"/>
      <c r="DUO98" s="40"/>
      <c r="DUP98" s="40"/>
      <c r="DUQ98" s="40"/>
      <c r="DUR98" s="40"/>
      <c r="DUS98" s="40"/>
      <c r="DUT98" s="40"/>
      <c r="DUU98" s="40"/>
      <c r="DUV98" s="40"/>
      <c r="DUW98" s="40"/>
      <c r="DUX98" s="40"/>
      <c r="DUY98" s="40"/>
      <c r="DUZ98" s="40"/>
      <c r="DVA98" s="40"/>
      <c r="DVB98" s="40"/>
      <c r="DVC98" s="40"/>
      <c r="DVD98" s="40"/>
      <c r="DVE98" s="40"/>
      <c r="DVF98" s="40"/>
      <c r="DVG98" s="40"/>
      <c r="DVH98" s="40"/>
      <c r="DVI98" s="40"/>
      <c r="DVJ98" s="40"/>
      <c r="DVK98" s="40"/>
      <c r="DVL98" s="40"/>
      <c r="DVM98" s="40"/>
      <c r="DVN98" s="40"/>
      <c r="DVO98" s="40"/>
      <c r="DVP98" s="40"/>
      <c r="DVQ98" s="40"/>
      <c r="DVR98" s="40"/>
      <c r="DVS98" s="40"/>
      <c r="DVT98" s="40"/>
      <c r="DVU98" s="40"/>
      <c r="DVV98" s="40"/>
      <c r="DVW98" s="40"/>
      <c r="DVX98" s="40"/>
      <c r="DVY98" s="40"/>
      <c r="DVZ98" s="40"/>
      <c r="DWA98" s="40"/>
      <c r="DWB98" s="40"/>
      <c r="DWC98" s="40"/>
      <c r="DWD98" s="40"/>
      <c r="DWE98" s="40"/>
      <c r="DWF98" s="40"/>
      <c r="DWG98" s="40"/>
      <c r="DWH98" s="40"/>
      <c r="DWI98" s="40"/>
      <c r="DWJ98" s="40"/>
      <c r="DWK98" s="40"/>
      <c r="DWL98" s="40"/>
      <c r="DWM98" s="40"/>
      <c r="DWN98" s="40"/>
      <c r="DWO98" s="40"/>
      <c r="DWP98" s="40"/>
      <c r="DWQ98" s="40"/>
      <c r="DWR98" s="40"/>
      <c r="DWS98" s="40"/>
      <c r="DWT98" s="40"/>
      <c r="DWU98" s="40"/>
      <c r="DWV98" s="40"/>
      <c r="DWW98" s="40"/>
      <c r="DWX98" s="40"/>
      <c r="DWY98" s="40"/>
      <c r="DWZ98" s="40"/>
      <c r="DXA98" s="40"/>
      <c r="DXB98" s="40"/>
      <c r="DXC98" s="40"/>
      <c r="DXD98" s="40"/>
      <c r="DXE98" s="40"/>
      <c r="DXF98" s="40"/>
      <c r="DXG98" s="40"/>
      <c r="DXH98" s="40"/>
      <c r="DXI98" s="40"/>
      <c r="DXJ98" s="40"/>
      <c r="DXK98" s="40"/>
      <c r="DXL98" s="40"/>
      <c r="DXM98" s="40"/>
      <c r="DXN98" s="40"/>
      <c r="DXO98" s="40"/>
      <c r="DXP98" s="40"/>
      <c r="DXQ98" s="40"/>
      <c r="DXR98" s="40"/>
      <c r="DXS98" s="40"/>
      <c r="DXT98" s="40"/>
      <c r="DXU98" s="40"/>
      <c r="DXV98" s="40"/>
      <c r="DXW98" s="40"/>
      <c r="DXX98" s="40"/>
      <c r="DXY98" s="40"/>
      <c r="DXZ98" s="40"/>
      <c r="DYA98" s="40"/>
      <c r="DYB98" s="40"/>
      <c r="DYC98" s="40"/>
      <c r="DYD98" s="40"/>
      <c r="DYE98" s="40"/>
      <c r="DYF98" s="40"/>
      <c r="DYG98" s="40"/>
      <c r="DYH98" s="40"/>
      <c r="DYI98" s="40"/>
      <c r="DYJ98" s="40"/>
      <c r="DYK98" s="40"/>
      <c r="DYL98" s="40"/>
      <c r="DYM98" s="40"/>
      <c r="DYN98" s="40"/>
      <c r="DYO98" s="40"/>
      <c r="DYP98" s="40"/>
      <c r="DYQ98" s="40"/>
      <c r="DYR98" s="40"/>
      <c r="DYS98" s="40"/>
      <c r="DYT98" s="40"/>
      <c r="DYU98" s="40"/>
      <c r="DYV98" s="40"/>
      <c r="DYW98" s="40"/>
      <c r="DYX98" s="40"/>
      <c r="DYY98" s="40"/>
      <c r="DYZ98" s="40"/>
      <c r="DZA98" s="40"/>
      <c r="DZB98" s="40"/>
      <c r="DZC98" s="40"/>
      <c r="DZD98" s="40"/>
      <c r="DZE98" s="40"/>
      <c r="DZF98" s="40"/>
      <c r="DZG98" s="40"/>
      <c r="DZH98" s="40"/>
      <c r="DZI98" s="40"/>
      <c r="DZJ98" s="40"/>
      <c r="DZK98" s="40"/>
      <c r="DZL98" s="40"/>
      <c r="DZM98" s="40"/>
      <c r="DZN98" s="40"/>
      <c r="DZO98" s="40"/>
      <c r="DZP98" s="40"/>
      <c r="DZQ98" s="40"/>
      <c r="DZR98" s="40"/>
      <c r="DZS98" s="40"/>
      <c r="DZT98" s="40"/>
      <c r="DZU98" s="40"/>
      <c r="DZV98" s="40"/>
      <c r="DZW98" s="40"/>
      <c r="DZX98" s="40"/>
      <c r="DZY98" s="40"/>
      <c r="DZZ98" s="40"/>
      <c r="EAA98" s="40"/>
      <c r="EAB98" s="40"/>
      <c r="EAC98" s="40"/>
      <c r="EAD98" s="40"/>
      <c r="EAE98" s="40"/>
      <c r="EAF98" s="40"/>
      <c r="EAG98" s="40"/>
      <c r="EAH98" s="40"/>
      <c r="EAI98" s="40"/>
      <c r="EAJ98" s="40"/>
      <c r="EAK98" s="40"/>
      <c r="EAL98" s="40"/>
      <c r="EAM98" s="40"/>
      <c r="EAN98" s="40"/>
      <c r="EAO98" s="40"/>
      <c r="EAP98" s="40"/>
      <c r="EAQ98" s="40"/>
      <c r="EAR98" s="40"/>
      <c r="EAS98" s="40"/>
      <c r="EAT98" s="40"/>
      <c r="EAU98" s="40"/>
      <c r="EAV98" s="40"/>
      <c r="EAW98" s="40"/>
      <c r="EAX98" s="40"/>
      <c r="EAY98" s="40"/>
      <c r="EAZ98" s="40"/>
      <c r="EBA98" s="40"/>
      <c r="EBB98" s="40"/>
      <c r="EBC98" s="40"/>
      <c r="EBD98" s="40"/>
      <c r="EBE98" s="40"/>
      <c r="EBF98" s="40"/>
      <c r="EBG98" s="40"/>
      <c r="EBH98" s="40"/>
      <c r="EBI98" s="40"/>
      <c r="EBJ98" s="40"/>
      <c r="EBK98" s="40"/>
      <c r="EBL98" s="40"/>
      <c r="EBM98" s="40"/>
      <c r="EBN98" s="40"/>
      <c r="EBO98" s="40"/>
      <c r="EBP98" s="40"/>
      <c r="EBQ98" s="40"/>
      <c r="EBR98" s="40"/>
      <c r="EBS98" s="40"/>
      <c r="EBT98" s="40"/>
      <c r="EBU98" s="40"/>
      <c r="EBV98" s="40"/>
      <c r="EBW98" s="40"/>
      <c r="EBX98" s="40"/>
      <c r="EBY98" s="40"/>
      <c r="EBZ98" s="40"/>
      <c r="ECA98" s="40"/>
      <c r="ECB98" s="40"/>
      <c r="ECC98" s="40"/>
      <c r="ECD98" s="40"/>
      <c r="ECE98" s="40"/>
      <c r="ECF98" s="40"/>
      <c r="ECG98" s="40"/>
      <c r="ECH98" s="40"/>
      <c r="ECI98" s="40"/>
      <c r="ECJ98" s="40"/>
      <c r="ECK98" s="40"/>
      <c r="ECL98" s="40"/>
      <c r="ECM98" s="40"/>
      <c r="ECN98" s="40"/>
      <c r="ECO98" s="40"/>
      <c r="ECP98" s="40"/>
      <c r="ECQ98" s="40"/>
      <c r="ECR98" s="40"/>
      <c r="ECS98" s="40"/>
      <c r="ECT98" s="40"/>
      <c r="ECU98" s="40"/>
      <c r="ECV98" s="40"/>
      <c r="ECW98" s="40"/>
      <c r="ECX98" s="40"/>
      <c r="ECY98" s="40"/>
      <c r="ECZ98" s="40"/>
      <c r="EDA98" s="40"/>
      <c r="EDB98" s="40"/>
      <c r="EDC98" s="40"/>
      <c r="EDD98" s="40"/>
      <c r="EDE98" s="40"/>
      <c r="EDF98" s="40"/>
      <c r="EDG98" s="40"/>
      <c r="EDH98" s="40"/>
      <c r="EDI98" s="40"/>
      <c r="EDJ98" s="40"/>
      <c r="EDK98" s="40"/>
      <c r="EDL98" s="40"/>
      <c r="EDM98" s="40"/>
      <c r="EDN98" s="40"/>
      <c r="EDO98" s="40"/>
      <c r="EDP98" s="40"/>
      <c r="EDQ98" s="40"/>
      <c r="EDR98" s="40"/>
      <c r="EDS98" s="40"/>
      <c r="EDT98" s="40"/>
      <c r="EDU98" s="40"/>
      <c r="EDV98" s="40"/>
      <c r="EDW98" s="40"/>
      <c r="EDX98" s="40"/>
      <c r="EDY98" s="40"/>
      <c r="EDZ98" s="40"/>
      <c r="EEA98" s="40"/>
      <c r="EEB98" s="40"/>
      <c r="EEC98" s="40"/>
      <c r="EED98" s="40"/>
      <c r="EEE98" s="40"/>
      <c r="EEF98" s="40"/>
      <c r="EEG98" s="40"/>
      <c r="EEH98" s="40"/>
      <c r="EEI98" s="40"/>
      <c r="EEJ98" s="40"/>
      <c r="EEK98" s="40"/>
      <c r="EEL98" s="40"/>
      <c r="EEM98" s="40"/>
      <c r="EEN98" s="40"/>
      <c r="EEO98" s="40"/>
      <c r="EEP98" s="40"/>
      <c r="EEQ98" s="40"/>
      <c r="EER98" s="40"/>
      <c r="EES98" s="40"/>
      <c r="EET98" s="40"/>
      <c r="EEU98" s="40"/>
      <c r="EEV98" s="40"/>
      <c r="EEW98" s="40"/>
      <c r="EEX98" s="40"/>
      <c r="EEY98" s="40"/>
      <c r="EEZ98" s="40"/>
      <c r="EFA98" s="40"/>
      <c r="EFB98" s="40"/>
      <c r="EFC98" s="40"/>
      <c r="EFD98" s="40"/>
      <c r="EFE98" s="40"/>
      <c r="EFF98" s="40"/>
      <c r="EFG98" s="40"/>
      <c r="EFH98" s="40"/>
      <c r="EFI98" s="40"/>
      <c r="EFJ98" s="40"/>
      <c r="EFK98" s="40"/>
      <c r="EFL98" s="40"/>
      <c r="EFM98" s="40"/>
      <c r="EFN98" s="40"/>
      <c r="EFO98" s="40"/>
      <c r="EFP98" s="40"/>
      <c r="EFQ98" s="40"/>
      <c r="EFR98" s="40"/>
      <c r="EFS98" s="40"/>
      <c r="EFT98" s="40"/>
      <c r="EFU98" s="40"/>
      <c r="EFV98" s="40"/>
      <c r="EFW98" s="40"/>
      <c r="EFX98" s="40"/>
      <c r="EFY98" s="40"/>
      <c r="EFZ98" s="40"/>
      <c r="EGA98" s="40"/>
      <c r="EGB98" s="40"/>
      <c r="EGC98" s="40"/>
      <c r="EGD98" s="40"/>
      <c r="EGE98" s="40"/>
      <c r="EGF98" s="40"/>
      <c r="EGG98" s="40"/>
      <c r="EGH98" s="40"/>
      <c r="EGI98" s="40"/>
      <c r="EGJ98" s="40"/>
      <c r="EGK98" s="40"/>
      <c r="EGL98" s="40"/>
      <c r="EGM98" s="40"/>
      <c r="EGN98" s="40"/>
      <c r="EGO98" s="40"/>
      <c r="EGP98" s="40"/>
      <c r="EGQ98" s="40"/>
      <c r="EGR98" s="40"/>
      <c r="EGS98" s="40"/>
      <c r="EGT98" s="40"/>
      <c r="EGU98" s="40"/>
      <c r="EGV98" s="40"/>
      <c r="EGW98" s="40"/>
      <c r="EGX98" s="40"/>
      <c r="EGY98" s="40"/>
      <c r="EGZ98" s="40"/>
      <c r="EHA98" s="40"/>
      <c r="EHB98" s="40"/>
      <c r="EHC98" s="40"/>
      <c r="EHD98" s="40"/>
      <c r="EHE98" s="40"/>
      <c r="EHF98" s="40"/>
      <c r="EHG98" s="40"/>
      <c r="EHH98" s="40"/>
      <c r="EHI98" s="40"/>
      <c r="EHJ98" s="40"/>
      <c r="EHK98" s="40"/>
      <c r="EHL98" s="40"/>
      <c r="EHM98" s="40"/>
      <c r="EHN98" s="40"/>
      <c r="EHO98" s="40"/>
      <c r="EHP98" s="40"/>
      <c r="EHQ98" s="40"/>
      <c r="EHR98" s="40"/>
      <c r="EHS98" s="40"/>
      <c r="EHT98" s="40"/>
      <c r="EHU98" s="40"/>
      <c r="EHV98" s="40"/>
      <c r="EHW98" s="40"/>
      <c r="EHX98" s="40"/>
      <c r="EHY98" s="40"/>
      <c r="EHZ98" s="40"/>
      <c r="EIA98" s="40"/>
      <c r="EIB98" s="40"/>
      <c r="EIC98" s="40"/>
      <c r="EID98" s="40"/>
      <c r="EIE98" s="40"/>
      <c r="EIF98" s="40"/>
      <c r="EIG98" s="40"/>
      <c r="EIH98" s="40"/>
      <c r="EII98" s="40"/>
      <c r="EIJ98" s="40"/>
      <c r="EIK98" s="40"/>
      <c r="EIL98" s="40"/>
      <c r="EIM98" s="40"/>
      <c r="EIN98" s="40"/>
      <c r="EIO98" s="40"/>
      <c r="EIP98" s="40"/>
      <c r="EIQ98" s="40"/>
      <c r="EIR98" s="40"/>
      <c r="EIS98" s="40"/>
      <c r="EIT98" s="40"/>
      <c r="EIU98" s="40"/>
      <c r="EIV98" s="40"/>
      <c r="EIW98" s="40"/>
      <c r="EIX98" s="40"/>
      <c r="EIY98" s="40"/>
      <c r="EIZ98" s="40"/>
      <c r="EJA98" s="40"/>
      <c r="EJB98" s="40"/>
      <c r="EJC98" s="40"/>
      <c r="EJD98" s="40"/>
      <c r="EJE98" s="40"/>
      <c r="EJF98" s="40"/>
      <c r="EJG98" s="40"/>
      <c r="EJH98" s="40"/>
      <c r="EJI98" s="40"/>
      <c r="EJJ98" s="40"/>
      <c r="EJK98" s="40"/>
      <c r="EJL98" s="40"/>
      <c r="EJM98" s="40"/>
      <c r="EJN98" s="40"/>
      <c r="EJO98" s="40"/>
      <c r="EJP98" s="40"/>
      <c r="EJQ98" s="40"/>
      <c r="EJR98" s="40"/>
      <c r="EJS98" s="40"/>
      <c r="EJT98" s="40"/>
      <c r="EJU98" s="40"/>
      <c r="EJV98" s="40"/>
      <c r="EJW98" s="40"/>
      <c r="EJX98" s="40"/>
      <c r="EJY98" s="40"/>
      <c r="EJZ98" s="40"/>
      <c r="EKA98" s="40"/>
      <c r="EKB98" s="40"/>
      <c r="EKC98" s="40"/>
      <c r="EKD98" s="40"/>
      <c r="EKE98" s="40"/>
      <c r="EKF98" s="40"/>
      <c r="EKG98" s="40"/>
      <c r="EKH98" s="40"/>
      <c r="EKI98" s="40"/>
      <c r="EKJ98" s="40"/>
      <c r="EKK98" s="40"/>
      <c r="EKL98" s="40"/>
      <c r="EKM98" s="40"/>
      <c r="EKN98" s="40"/>
      <c r="EKO98" s="40"/>
      <c r="EKP98" s="40"/>
      <c r="EKQ98" s="40"/>
      <c r="EKR98" s="40"/>
      <c r="EKS98" s="40"/>
      <c r="EKT98" s="40"/>
      <c r="EKU98" s="40"/>
      <c r="EKV98" s="40"/>
      <c r="EKW98" s="40"/>
      <c r="EKX98" s="40"/>
      <c r="EKY98" s="40"/>
      <c r="EKZ98" s="40"/>
      <c r="ELA98" s="40"/>
      <c r="ELB98" s="40"/>
      <c r="ELC98" s="40"/>
      <c r="ELD98" s="40"/>
      <c r="ELE98" s="40"/>
      <c r="ELF98" s="40"/>
      <c r="ELG98" s="40"/>
      <c r="ELH98" s="40"/>
      <c r="ELI98" s="40"/>
      <c r="ELJ98" s="40"/>
      <c r="ELK98" s="40"/>
      <c r="ELL98" s="40"/>
      <c r="ELM98" s="40"/>
      <c r="ELN98" s="40"/>
      <c r="ELO98" s="40"/>
      <c r="ELP98" s="40"/>
      <c r="ELQ98" s="40"/>
      <c r="ELR98" s="40"/>
      <c r="ELS98" s="40"/>
      <c r="ELT98" s="40"/>
      <c r="ELU98" s="40"/>
      <c r="ELV98" s="40"/>
      <c r="ELW98" s="40"/>
      <c r="ELX98" s="40"/>
      <c r="ELY98" s="40"/>
      <c r="ELZ98" s="40"/>
      <c r="EMA98" s="40"/>
      <c r="EMB98" s="40"/>
      <c r="EMC98" s="40"/>
      <c r="EMD98" s="40"/>
      <c r="EME98" s="40"/>
      <c r="EMF98" s="40"/>
      <c r="EMG98" s="40"/>
      <c r="EMH98" s="40"/>
      <c r="EMI98" s="40"/>
      <c r="EMJ98" s="40"/>
      <c r="EMK98" s="40"/>
      <c r="EML98" s="40"/>
      <c r="EMM98" s="40"/>
      <c r="EMN98" s="40"/>
      <c r="EMO98" s="40"/>
      <c r="EMP98" s="40"/>
      <c r="EMQ98" s="40"/>
      <c r="EMR98" s="40"/>
      <c r="EMS98" s="40"/>
      <c r="EMT98" s="40"/>
      <c r="EMU98" s="40"/>
      <c r="EMV98" s="40"/>
      <c r="EMW98" s="40"/>
      <c r="EMX98" s="40"/>
      <c r="EMY98" s="40"/>
      <c r="EMZ98" s="40"/>
      <c r="ENA98" s="40"/>
      <c r="ENB98" s="40"/>
      <c r="ENC98" s="40"/>
      <c r="END98" s="40"/>
      <c r="ENE98" s="40"/>
      <c r="ENF98" s="40"/>
      <c r="ENG98" s="40"/>
      <c r="ENH98" s="40"/>
      <c r="ENI98" s="40"/>
      <c r="ENJ98" s="40"/>
      <c r="ENK98" s="40"/>
      <c r="ENL98" s="40"/>
      <c r="ENM98" s="40"/>
      <c r="ENN98" s="40"/>
      <c r="ENO98" s="40"/>
      <c r="ENP98" s="40"/>
      <c r="ENQ98" s="40"/>
      <c r="ENR98" s="40"/>
      <c r="ENS98" s="40"/>
      <c r="ENT98" s="40"/>
      <c r="ENU98" s="40"/>
      <c r="ENV98" s="40"/>
      <c r="ENW98" s="40"/>
      <c r="ENX98" s="40"/>
      <c r="ENY98" s="40"/>
      <c r="ENZ98" s="40"/>
      <c r="EOA98" s="40"/>
      <c r="EOB98" s="40"/>
      <c r="EOC98" s="40"/>
      <c r="EOD98" s="40"/>
      <c r="EOE98" s="40"/>
      <c r="EOF98" s="40"/>
      <c r="EOG98" s="40"/>
      <c r="EOH98" s="40"/>
      <c r="EOI98" s="40"/>
      <c r="EOJ98" s="40"/>
      <c r="EOK98" s="40"/>
      <c r="EOL98" s="40"/>
      <c r="EOM98" s="40"/>
      <c r="EON98" s="40"/>
      <c r="EOO98" s="40"/>
      <c r="EOP98" s="40"/>
      <c r="EOQ98" s="40"/>
      <c r="EOR98" s="40"/>
      <c r="EOS98" s="40"/>
      <c r="EOT98" s="40"/>
      <c r="EOU98" s="40"/>
      <c r="EOV98" s="40"/>
      <c r="EOW98" s="40"/>
      <c r="EOX98" s="40"/>
      <c r="EOY98" s="40"/>
      <c r="EOZ98" s="40"/>
      <c r="EPA98" s="40"/>
      <c r="EPB98" s="40"/>
      <c r="EPC98" s="40"/>
      <c r="EPD98" s="40"/>
      <c r="EPE98" s="40"/>
      <c r="EPF98" s="40"/>
      <c r="EPG98" s="40"/>
      <c r="EPH98" s="40"/>
      <c r="EPI98" s="40"/>
      <c r="EPJ98" s="40"/>
      <c r="EPK98" s="40"/>
      <c r="EPL98" s="40"/>
      <c r="EPM98" s="40"/>
      <c r="EPN98" s="40"/>
      <c r="EPO98" s="40"/>
      <c r="EPP98" s="40"/>
      <c r="EPQ98" s="40"/>
      <c r="EPR98" s="40"/>
      <c r="EPS98" s="40"/>
      <c r="EPT98" s="40"/>
      <c r="EPU98" s="40"/>
      <c r="EPV98" s="40"/>
      <c r="EPW98" s="40"/>
      <c r="EPX98" s="40"/>
      <c r="EPY98" s="40"/>
      <c r="EPZ98" s="40"/>
      <c r="EQA98" s="40"/>
      <c r="EQB98" s="40"/>
      <c r="EQC98" s="40"/>
      <c r="EQD98" s="40"/>
      <c r="EQE98" s="40"/>
      <c r="EQF98" s="40"/>
      <c r="EQG98" s="40"/>
      <c r="EQH98" s="40"/>
      <c r="EQI98" s="40"/>
      <c r="EQJ98" s="40"/>
      <c r="EQK98" s="40"/>
      <c r="EQL98" s="40"/>
      <c r="EQM98" s="40"/>
      <c r="EQN98" s="40"/>
      <c r="EQO98" s="40"/>
      <c r="EQP98" s="40"/>
      <c r="EQQ98" s="40"/>
      <c r="EQR98" s="40"/>
      <c r="EQS98" s="40"/>
      <c r="EQT98" s="40"/>
      <c r="EQU98" s="40"/>
      <c r="EQV98" s="40"/>
      <c r="EQW98" s="40"/>
      <c r="EQX98" s="40"/>
      <c r="EQY98" s="40"/>
      <c r="EQZ98" s="40"/>
      <c r="ERA98" s="40"/>
      <c r="ERB98" s="40"/>
      <c r="ERC98" s="40"/>
      <c r="ERD98" s="40"/>
      <c r="ERE98" s="40"/>
      <c r="ERF98" s="40"/>
      <c r="ERG98" s="40"/>
      <c r="ERH98" s="40"/>
      <c r="ERI98" s="40"/>
      <c r="ERJ98" s="40"/>
      <c r="ERK98" s="40"/>
      <c r="ERL98" s="40"/>
      <c r="ERM98" s="40"/>
      <c r="ERN98" s="40"/>
      <c r="ERO98" s="40"/>
      <c r="ERP98" s="40"/>
      <c r="ERQ98" s="40"/>
      <c r="ERR98" s="40"/>
      <c r="ERS98" s="40"/>
      <c r="ERT98" s="40"/>
      <c r="ERU98" s="40"/>
      <c r="ERV98" s="40"/>
      <c r="ERW98" s="40"/>
      <c r="ERX98" s="40"/>
      <c r="ERY98" s="40"/>
      <c r="ERZ98" s="40"/>
      <c r="ESA98" s="40"/>
      <c r="ESB98" s="40"/>
      <c r="ESC98" s="40"/>
      <c r="ESD98" s="40"/>
      <c r="ESE98" s="40"/>
      <c r="ESF98" s="40"/>
      <c r="ESG98" s="40"/>
      <c r="ESH98" s="40"/>
      <c r="ESI98" s="40"/>
      <c r="ESJ98" s="40"/>
      <c r="ESK98" s="40"/>
      <c r="ESL98" s="40"/>
      <c r="ESM98" s="40"/>
      <c r="ESN98" s="40"/>
      <c r="ESO98" s="40"/>
      <c r="ESP98" s="40"/>
      <c r="ESQ98" s="40"/>
      <c r="ESR98" s="40"/>
      <c r="ESS98" s="40"/>
      <c r="EST98" s="40"/>
      <c r="ESU98" s="40"/>
      <c r="ESV98" s="40"/>
      <c r="ESW98" s="40"/>
      <c r="ESX98" s="40"/>
      <c r="ESY98" s="40"/>
      <c r="ESZ98" s="40"/>
      <c r="ETA98" s="40"/>
      <c r="ETB98" s="40"/>
      <c r="ETC98" s="40"/>
      <c r="ETD98" s="40"/>
      <c r="ETE98" s="40"/>
      <c r="ETF98" s="40"/>
      <c r="ETG98" s="40"/>
      <c r="ETH98" s="40"/>
      <c r="ETI98" s="40"/>
      <c r="ETJ98" s="40"/>
      <c r="ETK98" s="40"/>
      <c r="ETL98" s="40"/>
      <c r="ETM98" s="40"/>
      <c r="ETN98" s="40"/>
      <c r="ETO98" s="40"/>
      <c r="ETP98" s="40"/>
      <c r="ETQ98" s="40"/>
      <c r="ETR98" s="40"/>
      <c r="ETS98" s="40"/>
      <c r="ETT98" s="40"/>
      <c r="ETU98" s="40"/>
      <c r="ETV98" s="40"/>
      <c r="ETW98" s="40"/>
      <c r="ETX98" s="40"/>
      <c r="ETY98" s="40"/>
      <c r="ETZ98" s="40"/>
      <c r="EUA98" s="40"/>
      <c r="EUB98" s="40"/>
      <c r="EUC98" s="40"/>
      <c r="EUD98" s="40"/>
      <c r="EUE98" s="40"/>
      <c r="EUF98" s="40"/>
      <c r="EUG98" s="40"/>
      <c r="EUH98" s="40"/>
      <c r="EUI98" s="40"/>
      <c r="EUJ98" s="40"/>
      <c r="EUK98" s="40"/>
      <c r="EUL98" s="40"/>
      <c r="EUM98" s="40"/>
      <c r="EUN98" s="40"/>
      <c r="EUO98" s="40"/>
      <c r="EUP98" s="40"/>
      <c r="EUQ98" s="40"/>
      <c r="EUR98" s="40"/>
      <c r="EUS98" s="40"/>
      <c r="EUT98" s="40"/>
      <c r="EUU98" s="40"/>
      <c r="EUV98" s="40"/>
      <c r="EUW98" s="40"/>
      <c r="EUX98" s="40"/>
      <c r="EUY98" s="40"/>
      <c r="EUZ98" s="40"/>
      <c r="EVA98" s="40"/>
      <c r="EVB98" s="40"/>
      <c r="EVC98" s="40"/>
      <c r="EVD98" s="40"/>
      <c r="EVE98" s="40"/>
      <c r="EVF98" s="40"/>
      <c r="EVG98" s="40"/>
      <c r="EVH98" s="40"/>
      <c r="EVI98" s="40"/>
      <c r="EVJ98" s="40"/>
      <c r="EVK98" s="40"/>
      <c r="EVL98" s="40"/>
      <c r="EVM98" s="40"/>
      <c r="EVN98" s="40"/>
      <c r="EVO98" s="40"/>
      <c r="EVP98" s="40"/>
      <c r="EVQ98" s="40"/>
      <c r="EVR98" s="40"/>
      <c r="EVS98" s="40"/>
      <c r="EVT98" s="40"/>
      <c r="EVU98" s="40"/>
      <c r="EVV98" s="40"/>
      <c r="EVW98" s="40"/>
      <c r="EVX98" s="40"/>
      <c r="EVY98" s="40"/>
      <c r="EVZ98" s="40"/>
      <c r="EWA98" s="40"/>
      <c r="EWB98" s="40"/>
      <c r="EWC98" s="40"/>
      <c r="EWD98" s="40"/>
      <c r="EWE98" s="40"/>
      <c r="EWF98" s="40"/>
      <c r="EWG98" s="40"/>
      <c r="EWH98" s="40"/>
      <c r="EWI98" s="40"/>
      <c r="EWJ98" s="40"/>
      <c r="EWK98" s="40"/>
      <c r="EWL98" s="40"/>
      <c r="EWM98" s="40"/>
      <c r="EWN98" s="40"/>
      <c r="EWO98" s="40"/>
      <c r="EWP98" s="40"/>
      <c r="EWQ98" s="40"/>
      <c r="EWR98" s="40"/>
      <c r="EWS98" s="40"/>
      <c r="EWT98" s="40"/>
      <c r="EWU98" s="40"/>
      <c r="EWV98" s="40"/>
      <c r="EWW98" s="40"/>
      <c r="EWX98" s="40"/>
      <c r="EWY98" s="40"/>
      <c r="EWZ98" s="40"/>
      <c r="EXA98" s="40"/>
      <c r="EXB98" s="40"/>
      <c r="EXC98" s="40"/>
      <c r="EXD98" s="40"/>
      <c r="EXE98" s="40"/>
      <c r="EXF98" s="40"/>
      <c r="EXG98" s="40"/>
      <c r="EXH98" s="40"/>
      <c r="EXI98" s="40"/>
      <c r="EXJ98" s="40"/>
      <c r="EXK98" s="40"/>
      <c r="EXL98" s="40"/>
      <c r="EXM98" s="40"/>
      <c r="EXN98" s="40"/>
      <c r="EXO98" s="40"/>
      <c r="EXP98" s="40"/>
      <c r="EXQ98" s="40"/>
      <c r="EXR98" s="40"/>
      <c r="EXS98" s="40"/>
      <c r="EXT98" s="40"/>
      <c r="EXU98" s="40"/>
      <c r="EXV98" s="40"/>
      <c r="EXW98" s="40"/>
      <c r="EXX98" s="40"/>
      <c r="EXY98" s="40"/>
      <c r="EXZ98" s="40"/>
      <c r="EYA98" s="40"/>
      <c r="EYB98" s="40"/>
      <c r="EYC98" s="40"/>
      <c r="EYD98" s="40"/>
      <c r="EYE98" s="40"/>
      <c r="EYF98" s="40"/>
      <c r="EYG98" s="40"/>
      <c r="EYH98" s="40"/>
      <c r="EYI98" s="40"/>
      <c r="EYJ98" s="40"/>
      <c r="EYK98" s="40"/>
      <c r="EYL98" s="40"/>
      <c r="EYM98" s="40"/>
      <c r="EYN98" s="40"/>
      <c r="EYO98" s="40"/>
      <c r="EYP98" s="40"/>
      <c r="EYQ98" s="40"/>
      <c r="EYR98" s="40"/>
      <c r="EYS98" s="40"/>
      <c r="EYT98" s="40"/>
      <c r="EYU98" s="40"/>
      <c r="EYV98" s="40"/>
      <c r="EYW98" s="40"/>
      <c r="EYX98" s="40"/>
      <c r="EYY98" s="40"/>
      <c r="EYZ98" s="40"/>
      <c r="EZA98" s="40"/>
      <c r="EZB98" s="40"/>
      <c r="EZC98" s="40"/>
      <c r="EZD98" s="40"/>
      <c r="EZE98" s="40"/>
      <c r="EZF98" s="40"/>
      <c r="EZG98" s="40"/>
      <c r="EZH98" s="40"/>
      <c r="EZI98" s="40"/>
      <c r="EZJ98" s="40"/>
      <c r="EZK98" s="40"/>
      <c r="EZL98" s="40"/>
      <c r="EZM98" s="40"/>
      <c r="EZN98" s="40"/>
      <c r="EZO98" s="40"/>
      <c r="EZP98" s="40"/>
      <c r="EZQ98" s="40"/>
      <c r="EZR98" s="40"/>
      <c r="EZS98" s="40"/>
      <c r="EZT98" s="40"/>
      <c r="EZU98" s="40"/>
      <c r="EZV98" s="40"/>
      <c r="EZW98" s="40"/>
      <c r="EZX98" s="40"/>
      <c r="EZY98" s="40"/>
      <c r="EZZ98" s="40"/>
      <c r="FAA98" s="40"/>
      <c r="FAB98" s="40"/>
      <c r="FAC98" s="40"/>
      <c r="FAD98" s="40"/>
      <c r="FAE98" s="40"/>
      <c r="FAF98" s="40"/>
      <c r="FAG98" s="40"/>
      <c r="FAH98" s="40"/>
      <c r="FAI98" s="40"/>
      <c r="FAJ98" s="40"/>
      <c r="FAK98" s="40"/>
      <c r="FAL98" s="40"/>
      <c r="FAM98" s="40"/>
      <c r="FAN98" s="40"/>
      <c r="FAO98" s="40"/>
      <c r="FAP98" s="40"/>
      <c r="FAQ98" s="40"/>
      <c r="FAR98" s="40"/>
      <c r="FAS98" s="40"/>
      <c r="FAT98" s="40"/>
      <c r="FAU98" s="40"/>
      <c r="FAV98" s="40"/>
      <c r="FAW98" s="40"/>
      <c r="FAX98" s="40"/>
      <c r="FAY98" s="40"/>
      <c r="FAZ98" s="40"/>
      <c r="FBA98" s="40"/>
      <c r="FBB98" s="40"/>
      <c r="FBC98" s="40"/>
      <c r="FBD98" s="40"/>
      <c r="FBE98" s="40"/>
      <c r="FBF98" s="40"/>
      <c r="FBG98" s="40"/>
      <c r="FBH98" s="40"/>
      <c r="FBI98" s="40"/>
      <c r="FBJ98" s="40"/>
      <c r="FBK98" s="40"/>
      <c r="FBL98" s="40"/>
      <c r="FBM98" s="40"/>
      <c r="FBN98" s="40"/>
      <c r="FBO98" s="40"/>
      <c r="FBP98" s="40"/>
      <c r="FBQ98" s="40"/>
      <c r="FBR98" s="40"/>
      <c r="FBS98" s="40"/>
      <c r="FBT98" s="40"/>
      <c r="FBU98" s="40"/>
      <c r="FBV98" s="40"/>
      <c r="FBW98" s="40"/>
      <c r="FBX98" s="40"/>
      <c r="FBY98" s="40"/>
      <c r="FBZ98" s="40"/>
      <c r="FCA98" s="40"/>
      <c r="FCB98" s="40"/>
      <c r="FCC98" s="40"/>
      <c r="FCD98" s="40"/>
      <c r="FCE98" s="40"/>
      <c r="FCF98" s="40"/>
      <c r="FCG98" s="40"/>
      <c r="FCH98" s="40"/>
      <c r="FCI98" s="40"/>
      <c r="FCJ98" s="40"/>
      <c r="FCK98" s="40"/>
      <c r="FCL98" s="40"/>
      <c r="FCM98" s="40"/>
      <c r="FCN98" s="40"/>
      <c r="FCO98" s="40"/>
      <c r="FCP98" s="40"/>
      <c r="FCQ98" s="40"/>
      <c r="FCR98" s="40"/>
      <c r="FCS98" s="40"/>
      <c r="FCT98" s="40"/>
      <c r="FCU98" s="40"/>
      <c r="FCV98" s="40"/>
      <c r="FCW98" s="40"/>
      <c r="FCX98" s="40"/>
      <c r="FCY98" s="40"/>
      <c r="FCZ98" s="40"/>
      <c r="FDA98" s="40"/>
      <c r="FDB98" s="40"/>
      <c r="FDC98" s="40"/>
      <c r="FDD98" s="40"/>
      <c r="FDE98" s="40"/>
      <c r="FDF98" s="40"/>
      <c r="FDG98" s="40"/>
      <c r="FDH98" s="40"/>
      <c r="FDI98" s="40"/>
      <c r="FDJ98" s="40"/>
      <c r="FDK98" s="40"/>
      <c r="FDL98" s="40"/>
      <c r="FDM98" s="40"/>
      <c r="FDN98" s="40"/>
      <c r="FDO98" s="40"/>
      <c r="FDP98" s="40"/>
      <c r="FDQ98" s="40"/>
      <c r="FDR98" s="40"/>
      <c r="FDS98" s="40"/>
      <c r="FDT98" s="40"/>
      <c r="FDU98" s="40"/>
      <c r="FDV98" s="40"/>
      <c r="FDW98" s="40"/>
      <c r="FDX98" s="40"/>
      <c r="FDY98" s="40"/>
      <c r="FDZ98" s="40"/>
      <c r="FEA98" s="40"/>
      <c r="FEB98" s="40"/>
      <c r="FEC98" s="40"/>
      <c r="FED98" s="40"/>
      <c r="FEE98" s="40"/>
      <c r="FEF98" s="40"/>
      <c r="FEG98" s="40"/>
      <c r="FEH98" s="40"/>
      <c r="FEI98" s="40"/>
      <c r="FEJ98" s="40"/>
      <c r="FEK98" s="40"/>
      <c r="FEL98" s="40"/>
      <c r="FEM98" s="40"/>
      <c r="FEN98" s="40"/>
      <c r="FEO98" s="40"/>
      <c r="FEP98" s="40"/>
      <c r="FEQ98" s="40"/>
      <c r="FER98" s="40"/>
      <c r="FES98" s="40"/>
      <c r="FET98" s="40"/>
      <c r="FEU98" s="40"/>
      <c r="FEV98" s="40"/>
      <c r="FEW98" s="40"/>
      <c r="FEX98" s="40"/>
      <c r="FEY98" s="40"/>
      <c r="FEZ98" s="40"/>
      <c r="FFA98" s="40"/>
      <c r="FFB98" s="40"/>
      <c r="FFC98" s="40"/>
      <c r="FFD98" s="40"/>
      <c r="FFE98" s="40"/>
      <c r="FFF98" s="40"/>
      <c r="FFG98" s="40"/>
      <c r="FFH98" s="40"/>
      <c r="FFI98" s="40"/>
      <c r="FFJ98" s="40"/>
      <c r="FFK98" s="40"/>
      <c r="FFL98" s="40"/>
      <c r="FFM98" s="40"/>
      <c r="FFN98" s="40"/>
      <c r="FFO98" s="40"/>
      <c r="FFP98" s="40"/>
      <c r="FFQ98" s="40"/>
      <c r="FFR98" s="40"/>
      <c r="FFS98" s="40"/>
      <c r="FFT98" s="40"/>
      <c r="FFU98" s="40"/>
      <c r="FFV98" s="40"/>
      <c r="FFW98" s="40"/>
      <c r="FFX98" s="40"/>
      <c r="FFY98" s="40"/>
      <c r="FFZ98" s="40"/>
      <c r="FGA98" s="40"/>
      <c r="FGB98" s="40"/>
      <c r="FGC98" s="40"/>
      <c r="FGD98" s="40"/>
      <c r="FGE98" s="40"/>
      <c r="FGF98" s="40"/>
      <c r="FGG98" s="40"/>
      <c r="FGH98" s="40"/>
      <c r="FGI98" s="40"/>
      <c r="FGJ98" s="40"/>
      <c r="FGK98" s="40"/>
      <c r="FGL98" s="40"/>
      <c r="FGM98" s="40"/>
      <c r="FGN98" s="40"/>
      <c r="FGO98" s="40"/>
      <c r="FGP98" s="40"/>
      <c r="FGQ98" s="40"/>
      <c r="FGR98" s="40"/>
      <c r="FGS98" s="40"/>
      <c r="FGT98" s="40"/>
      <c r="FGU98" s="40"/>
      <c r="FGV98" s="40"/>
      <c r="FGW98" s="40"/>
      <c r="FGX98" s="40"/>
      <c r="FGY98" s="40"/>
      <c r="FGZ98" s="40"/>
      <c r="FHA98" s="40"/>
      <c r="FHB98" s="40"/>
      <c r="FHC98" s="40"/>
      <c r="FHD98" s="40"/>
      <c r="FHE98" s="40"/>
      <c r="FHF98" s="40"/>
      <c r="FHG98" s="40"/>
      <c r="FHH98" s="40"/>
      <c r="FHI98" s="40"/>
      <c r="FHJ98" s="40"/>
      <c r="FHK98" s="40"/>
      <c r="FHL98" s="40"/>
      <c r="FHM98" s="40"/>
      <c r="FHN98" s="40"/>
      <c r="FHO98" s="40"/>
      <c r="FHP98" s="40"/>
      <c r="FHQ98" s="40"/>
      <c r="FHR98" s="40"/>
      <c r="FHS98" s="40"/>
      <c r="FHT98" s="40"/>
      <c r="FHU98" s="40"/>
      <c r="FHV98" s="40"/>
      <c r="FHW98" s="40"/>
      <c r="FHX98" s="40"/>
      <c r="FHY98" s="40"/>
      <c r="FHZ98" s="40"/>
      <c r="FIA98" s="40"/>
      <c r="FIB98" s="40"/>
      <c r="FIC98" s="40"/>
      <c r="FID98" s="40"/>
      <c r="FIE98" s="40"/>
      <c r="FIF98" s="40"/>
      <c r="FIG98" s="40"/>
      <c r="FIH98" s="40"/>
      <c r="FII98" s="40"/>
      <c r="FIJ98" s="40"/>
      <c r="FIK98" s="40"/>
      <c r="FIL98" s="40"/>
      <c r="FIM98" s="40"/>
      <c r="FIN98" s="40"/>
      <c r="FIO98" s="40"/>
      <c r="FIP98" s="40"/>
      <c r="FIQ98" s="40"/>
      <c r="FIR98" s="40"/>
      <c r="FIS98" s="40"/>
      <c r="FIT98" s="40"/>
      <c r="FIU98" s="40"/>
      <c r="FIV98" s="40"/>
      <c r="FIW98" s="40"/>
      <c r="FIX98" s="40"/>
      <c r="FIY98" s="40"/>
      <c r="FIZ98" s="40"/>
      <c r="FJA98" s="40"/>
      <c r="FJB98" s="40"/>
      <c r="FJC98" s="40"/>
      <c r="FJD98" s="40"/>
      <c r="FJE98" s="40"/>
      <c r="FJF98" s="40"/>
      <c r="FJG98" s="40"/>
      <c r="FJH98" s="40"/>
      <c r="FJI98" s="40"/>
      <c r="FJJ98" s="40"/>
      <c r="FJK98" s="40"/>
      <c r="FJL98" s="40"/>
      <c r="FJM98" s="40"/>
      <c r="FJN98" s="40"/>
      <c r="FJO98" s="40"/>
      <c r="FJP98" s="40"/>
      <c r="FJQ98" s="40"/>
      <c r="FJR98" s="40"/>
      <c r="FJS98" s="40"/>
      <c r="FJT98" s="40"/>
      <c r="FJU98" s="40"/>
      <c r="FJV98" s="40"/>
      <c r="FJW98" s="40"/>
      <c r="FJX98" s="40"/>
      <c r="FJY98" s="40"/>
      <c r="FJZ98" s="40"/>
      <c r="FKA98" s="40"/>
      <c r="FKB98" s="40"/>
      <c r="FKC98" s="40"/>
      <c r="FKD98" s="40"/>
      <c r="FKE98" s="40"/>
      <c r="FKF98" s="40"/>
      <c r="FKG98" s="40"/>
      <c r="FKH98" s="40"/>
      <c r="FKI98" s="40"/>
      <c r="FKJ98" s="40"/>
      <c r="FKK98" s="40"/>
      <c r="FKL98" s="40"/>
      <c r="FKM98" s="40"/>
      <c r="FKN98" s="40"/>
      <c r="FKO98" s="40"/>
      <c r="FKP98" s="40"/>
      <c r="FKQ98" s="40"/>
      <c r="FKR98" s="40"/>
      <c r="FKS98" s="40"/>
      <c r="FKT98" s="40"/>
      <c r="FKU98" s="40"/>
      <c r="FKV98" s="40"/>
      <c r="FKW98" s="40"/>
      <c r="FKX98" s="40"/>
      <c r="FKY98" s="40"/>
      <c r="FKZ98" s="40"/>
      <c r="FLA98" s="40"/>
      <c r="FLB98" s="40"/>
      <c r="FLC98" s="40"/>
      <c r="FLD98" s="40"/>
      <c r="FLE98" s="40"/>
      <c r="FLF98" s="40"/>
      <c r="FLG98" s="40"/>
      <c r="FLH98" s="40"/>
      <c r="FLI98" s="40"/>
      <c r="FLJ98" s="40"/>
      <c r="FLK98" s="40"/>
      <c r="FLL98" s="40"/>
      <c r="FLM98" s="40"/>
      <c r="FLN98" s="40"/>
      <c r="FLO98" s="40"/>
      <c r="FLP98" s="40"/>
      <c r="FLQ98" s="40"/>
      <c r="FLR98" s="40"/>
      <c r="FLS98" s="40"/>
      <c r="FLT98" s="40"/>
      <c r="FLU98" s="40"/>
      <c r="FLV98" s="40"/>
      <c r="FLW98" s="40"/>
      <c r="FLX98" s="40"/>
      <c r="FLY98" s="40"/>
      <c r="FLZ98" s="40"/>
      <c r="FMA98" s="40"/>
      <c r="FMB98" s="40"/>
      <c r="FMC98" s="40"/>
      <c r="FMD98" s="40"/>
      <c r="FME98" s="40"/>
      <c r="FMF98" s="40"/>
      <c r="FMG98" s="40"/>
      <c r="FMH98" s="40"/>
      <c r="FMI98" s="40"/>
      <c r="FMJ98" s="40"/>
      <c r="FMK98" s="40"/>
      <c r="FML98" s="40"/>
      <c r="FMM98" s="40"/>
      <c r="FMN98" s="40"/>
      <c r="FMO98" s="40"/>
      <c r="FMP98" s="40"/>
      <c r="FMQ98" s="40"/>
      <c r="FMR98" s="40"/>
      <c r="FMS98" s="40"/>
      <c r="FMT98" s="40"/>
      <c r="FMU98" s="40"/>
      <c r="FMV98" s="40"/>
      <c r="FMW98" s="40"/>
      <c r="FMX98" s="40"/>
      <c r="FMY98" s="40"/>
      <c r="FMZ98" s="40"/>
      <c r="FNA98" s="40"/>
      <c r="FNB98" s="40"/>
      <c r="FNC98" s="40"/>
      <c r="FND98" s="40"/>
      <c r="FNE98" s="40"/>
      <c r="FNF98" s="40"/>
      <c r="FNG98" s="40"/>
      <c r="FNH98" s="40"/>
      <c r="FNI98" s="40"/>
      <c r="FNJ98" s="40"/>
      <c r="FNK98" s="40"/>
      <c r="FNL98" s="40"/>
      <c r="FNM98" s="40"/>
      <c r="FNN98" s="40"/>
      <c r="FNO98" s="40"/>
      <c r="FNP98" s="40"/>
      <c r="FNQ98" s="40"/>
      <c r="FNR98" s="40"/>
      <c r="FNS98" s="40"/>
      <c r="FNT98" s="40"/>
      <c r="FNU98" s="40"/>
      <c r="FNV98" s="40"/>
      <c r="FNW98" s="40"/>
      <c r="FNX98" s="40"/>
      <c r="FNY98" s="40"/>
      <c r="FNZ98" s="40"/>
      <c r="FOA98" s="40"/>
      <c r="FOB98" s="40"/>
      <c r="FOC98" s="40"/>
      <c r="FOD98" s="40"/>
      <c r="FOE98" s="40"/>
      <c r="FOF98" s="40"/>
      <c r="FOG98" s="40"/>
      <c r="FOH98" s="40"/>
      <c r="FOI98" s="40"/>
      <c r="FOJ98" s="40"/>
      <c r="FOK98" s="40"/>
      <c r="FOL98" s="40"/>
      <c r="FOM98" s="40"/>
      <c r="FON98" s="40"/>
      <c r="FOO98" s="40"/>
      <c r="FOP98" s="40"/>
      <c r="FOQ98" s="40"/>
      <c r="FOR98" s="40"/>
      <c r="FOS98" s="40"/>
      <c r="FOT98" s="40"/>
      <c r="FOU98" s="40"/>
      <c r="FOV98" s="40"/>
      <c r="FOW98" s="40"/>
      <c r="FOX98" s="40"/>
      <c r="FOY98" s="40"/>
      <c r="FOZ98" s="40"/>
      <c r="FPA98" s="40"/>
      <c r="FPB98" s="40"/>
      <c r="FPC98" s="40"/>
      <c r="FPD98" s="40"/>
      <c r="FPE98" s="40"/>
      <c r="FPF98" s="40"/>
      <c r="FPG98" s="40"/>
      <c r="FPH98" s="40"/>
      <c r="FPI98" s="40"/>
      <c r="FPJ98" s="40"/>
      <c r="FPK98" s="40"/>
      <c r="FPL98" s="40"/>
      <c r="FPM98" s="40"/>
      <c r="FPN98" s="40"/>
      <c r="FPO98" s="40"/>
      <c r="FPP98" s="40"/>
      <c r="FPQ98" s="40"/>
      <c r="FPR98" s="40"/>
      <c r="FPS98" s="40"/>
      <c r="FPT98" s="40"/>
      <c r="FPU98" s="40"/>
      <c r="FPV98" s="40"/>
      <c r="FPW98" s="40"/>
      <c r="FPX98" s="40"/>
      <c r="FPY98" s="40"/>
      <c r="FPZ98" s="40"/>
      <c r="FQA98" s="40"/>
      <c r="FQB98" s="40"/>
      <c r="FQC98" s="40"/>
      <c r="FQD98" s="40"/>
      <c r="FQE98" s="40"/>
      <c r="FQF98" s="40"/>
      <c r="FQG98" s="40"/>
      <c r="FQH98" s="40"/>
      <c r="FQI98" s="40"/>
      <c r="FQJ98" s="40"/>
      <c r="FQK98" s="40"/>
      <c r="FQL98" s="40"/>
      <c r="FQM98" s="40"/>
      <c r="FQN98" s="40"/>
      <c r="FQO98" s="40"/>
      <c r="FQP98" s="40"/>
      <c r="FQQ98" s="40"/>
      <c r="FQR98" s="40"/>
      <c r="FQS98" s="40"/>
      <c r="FQT98" s="40"/>
      <c r="FQU98" s="40"/>
      <c r="FQV98" s="40"/>
      <c r="FQW98" s="40"/>
      <c r="FQX98" s="40"/>
      <c r="FQY98" s="40"/>
      <c r="FQZ98" s="40"/>
      <c r="FRA98" s="40"/>
      <c r="FRB98" s="40"/>
      <c r="FRC98" s="40"/>
      <c r="FRD98" s="40"/>
      <c r="FRE98" s="40"/>
      <c r="FRF98" s="40"/>
      <c r="FRG98" s="40"/>
      <c r="FRH98" s="40"/>
      <c r="FRI98" s="40"/>
      <c r="FRJ98" s="40"/>
      <c r="FRK98" s="40"/>
      <c r="FRL98" s="40"/>
      <c r="FRM98" s="40"/>
      <c r="FRN98" s="40"/>
      <c r="FRO98" s="40"/>
      <c r="FRP98" s="40"/>
      <c r="FRQ98" s="40"/>
      <c r="FRR98" s="40"/>
      <c r="FRS98" s="40"/>
      <c r="FRT98" s="40"/>
      <c r="FRU98" s="40"/>
      <c r="FRV98" s="40"/>
      <c r="FRW98" s="40"/>
      <c r="FRX98" s="40"/>
      <c r="FRY98" s="40"/>
      <c r="FRZ98" s="40"/>
      <c r="FSA98" s="40"/>
      <c r="FSB98" s="40"/>
      <c r="FSC98" s="40"/>
      <c r="FSD98" s="40"/>
      <c r="FSE98" s="40"/>
      <c r="FSF98" s="40"/>
      <c r="FSG98" s="40"/>
      <c r="FSH98" s="40"/>
      <c r="FSI98" s="40"/>
      <c r="FSJ98" s="40"/>
      <c r="FSK98" s="40"/>
      <c r="FSL98" s="40"/>
      <c r="FSM98" s="40"/>
      <c r="FSN98" s="40"/>
      <c r="FSO98" s="40"/>
      <c r="FSP98" s="40"/>
      <c r="FSQ98" s="40"/>
      <c r="FSR98" s="40"/>
      <c r="FSS98" s="40"/>
      <c r="FST98" s="40"/>
      <c r="FSU98" s="40"/>
      <c r="FSV98" s="40"/>
      <c r="FSW98" s="40"/>
      <c r="FSX98" s="40"/>
      <c r="FSY98" s="40"/>
      <c r="FSZ98" s="40"/>
      <c r="FTA98" s="40"/>
      <c r="FTB98" s="40"/>
      <c r="FTC98" s="40"/>
      <c r="FTD98" s="40"/>
      <c r="FTE98" s="40"/>
      <c r="FTF98" s="40"/>
      <c r="FTG98" s="40"/>
      <c r="FTH98" s="40"/>
      <c r="FTI98" s="40"/>
      <c r="FTJ98" s="40"/>
      <c r="FTK98" s="40"/>
      <c r="FTL98" s="40"/>
      <c r="FTM98" s="40"/>
      <c r="FTN98" s="40"/>
      <c r="FTO98" s="40"/>
      <c r="FTP98" s="40"/>
      <c r="FTQ98" s="40"/>
      <c r="FTR98" s="40"/>
      <c r="FTS98" s="40"/>
      <c r="FTT98" s="40"/>
      <c r="FTU98" s="40"/>
      <c r="FTV98" s="40"/>
      <c r="FTW98" s="40"/>
      <c r="FTX98" s="40"/>
      <c r="FTY98" s="40"/>
      <c r="FTZ98" s="40"/>
      <c r="FUA98" s="40"/>
      <c r="FUB98" s="40"/>
      <c r="FUC98" s="40"/>
      <c r="FUD98" s="40"/>
      <c r="FUE98" s="40"/>
      <c r="FUF98" s="40"/>
      <c r="FUG98" s="40"/>
      <c r="FUH98" s="40"/>
      <c r="FUI98" s="40"/>
      <c r="FUJ98" s="40"/>
      <c r="FUK98" s="40"/>
      <c r="FUL98" s="40"/>
      <c r="FUM98" s="40"/>
      <c r="FUN98" s="40"/>
      <c r="FUO98" s="40"/>
      <c r="FUP98" s="40"/>
      <c r="FUQ98" s="40"/>
      <c r="FUR98" s="40"/>
      <c r="FUS98" s="40"/>
      <c r="FUT98" s="40"/>
      <c r="FUU98" s="40"/>
      <c r="FUV98" s="40"/>
      <c r="FUW98" s="40"/>
      <c r="FUX98" s="40"/>
      <c r="FUY98" s="40"/>
      <c r="FUZ98" s="40"/>
      <c r="FVA98" s="40"/>
      <c r="FVB98" s="40"/>
      <c r="FVC98" s="40"/>
      <c r="FVD98" s="40"/>
      <c r="FVE98" s="40"/>
      <c r="FVF98" s="40"/>
      <c r="FVG98" s="40"/>
      <c r="FVH98" s="40"/>
      <c r="FVI98" s="40"/>
      <c r="FVJ98" s="40"/>
      <c r="FVK98" s="40"/>
      <c r="FVL98" s="40"/>
      <c r="FVM98" s="40"/>
      <c r="FVN98" s="40"/>
      <c r="FVO98" s="40"/>
      <c r="FVP98" s="40"/>
      <c r="FVQ98" s="40"/>
      <c r="FVR98" s="40"/>
      <c r="FVS98" s="40"/>
      <c r="FVT98" s="40"/>
      <c r="FVU98" s="40"/>
      <c r="FVV98" s="40"/>
      <c r="FVW98" s="40"/>
      <c r="FVX98" s="40"/>
      <c r="FVY98" s="40"/>
      <c r="FVZ98" s="40"/>
      <c r="FWA98" s="40"/>
      <c r="FWB98" s="40"/>
      <c r="FWC98" s="40"/>
      <c r="FWD98" s="40"/>
      <c r="FWE98" s="40"/>
      <c r="FWF98" s="40"/>
      <c r="FWG98" s="40"/>
      <c r="FWH98" s="40"/>
      <c r="FWI98" s="40"/>
      <c r="FWJ98" s="40"/>
      <c r="FWK98" s="40"/>
      <c r="FWL98" s="40"/>
      <c r="FWM98" s="40"/>
      <c r="FWN98" s="40"/>
      <c r="FWO98" s="40"/>
      <c r="FWP98" s="40"/>
      <c r="FWQ98" s="40"/>
      <c r="FWR98" s="40"/>
      <c r="FWS98" s="40"/>
      <c r="FWT98" s="40"/>
      <c r="FWU98" s="40"/>
      <c r="FWV98" s="40"/>
      <c r="FWW98" s="40"/>
      <c r="FWX98" s="40"/>
      <c r="FWY98" s="40"/>
      <c r="FWZ98" s="40"/>
      <c r="FXA98" s="40"/>
      <c r="FXB98" s="40"/>
      <c r="FXC98" s="40"/>
      <c r="FXD98" s="40"/>
      <c r="FXE98" s="40"/>
      <c r="FXF98" s="40"/>
      <c r="FXG98" s="40"/>
      <c r="FXH98" s="40"/>
      <c r="FXI98" s="40"/>
      <c r="FXJ98" s="40"/>
      <c r="FXK98" s="40"/>
      <c r="FXL98" s="40"/>
      <c r="FXM98" s="40"/>
      <c r="FXN98" s="40"/>
      <c r="FXO98" s="40"/>
      <c r="FXP98" s="40"/>
      <c r="FXQ98" s="40"/>
      <c r="FXR98" s="40"/>
      <c r="FXS98" s="40"/>
      <c r="FXT98" s="40"/>
      <c r="FXU98" s="40"/>
      <c r="FXV98" s="40"/>
      <c r="FXW98" s="40"/>
      <c r="FXX98" s="40"/>
      <c r="FXY98" s="40"/>
      <c r="FXZ98" s="40"/>
      <c r="FYA98" s="40"/>
      <c r="FYB98" s="40"/>
      <c r="FYC98" s="40"/>
      <c r="FYD98" s="40"/>
      <c r="FYE98" s="40"/>
      <c r="FYF98" s="40"/>
      <c r="FYG98" s="40"/>
      <c r="FYH98" s="40"/>
      <c r="FYI98" s="40"/>
      <c r="FYJ98" s="40"/>
      <c r="FYK98" s="40"/>
      <c r="FYL98" s="40"/>
      <c r="FYM98" s="40"/>
      <c r="FYN98" s="40"/>
      <c r="FYO98" s="40"/>
      <c r="FYP98" s="40"/>
      <c r="FYQ98" s="40"/>
      <c r="FYR98" s="40"/>
      <c r="FYS98" s="40"/>
      <c r="FYT98" s="40"/>
      <c r="FYU98" s="40"/>
      <c r="FYV98" s="40"/>
      <c r="FYW98" s="40"/>
      <c r="FYX98" s="40"/>
      <c r="FYY98" s="40"/>
      <c r="FYZ98" s="40"/>
      <c r="FZA98" s="40"/>
      <c r="FZB98" s="40"/>
      <c r="FZC98" s="40"/>
      <c r="FZD98" s="40"/>
      <c r="FZE98" s="40"/>
      <c r="FZF98" s="40"/>
      <c r="FZG98" s="40"/>
      <c r="FZH98" s="40"/>
      <c r="FZI98" s="40"/>
      <c r="FZJ98" s="40"/>
      <c r="FZK98" s="40"/>
      <c r="FZL98" s="40"/>
      <c r="FZM98" s="40"/>
      <c r="FZN98" s="40"/>
      <c r="FZO98" s="40"/>
      <c r="FZP98" s="40"/>
      <c r="FZQ98" s="40"/>
      <c r="FZR98" s="40"/>
      <c r="FZS98" s="40"/>
      <c r="FZT98" s="40"/>
      <c r="FZU98" s="40"/>
      <c r="FZV98" s="40"/>
      <c r="FZW98" s="40"/>
      <c r="FZX98" s="40"/>
      <c r="FZY98" s="40"/>
      <c r="FZZ98" s="40"/>
      <c r="GAA98" s="40"/>
      <c r="GAB98" s="40"/>
      <c r="GAC98" s="40"/>
      <c r="GAD98" s="40"/>
      <c r="GAE98" s="40"/>
      <c r="GAF98" s="40"/>
      <c r="GAG98" s="40"/>
      <c r="GAH98" s="40"/>
      <c r="GAI98" s="40"/>
      <c r="GAJ98" s="40"/>
      <c r="GAK98" s="40"/>
      <c r="GAL98" s="40"/>
      <c r="GAM98" s="40"/>
      <c r="GAN98" s="40"/>
      <c r="GAO98" s="40"/>
      <c r="GAP98" s="40"/>
      <c r="GAQ98" s="40"/>
      <c r="GAR98" s="40"/>
      <c r="GAS98" s="40"/>
      <c r="GAT98" s="40"/>
      <c r="GAU98" s="40"/>
      <c r="GAV98" s="40"/>
      <c r="GAW98" s="40"/>
      <c r="GAX98" s="40"/>
      <c r="GAY98" s="40"/>
      <c r="GAZ98" s="40"/>
      <c r="GBA98" s="40"/>
      <c r="GBB98" s="40"/>
      <c r="GBC98" s="40"/>
      <c r="GBD98" s="40"/>
      <c r="GBE98" s="40"/>
      <c r="GBF98" s="40"/>
      <c r="GBG98" s="40"/>
      <c r="GBH98" s="40"/>
      <c r="GBI98" s="40"/>
      <c r="GBJ98" s="40"/>
      <c r="GBK98" s="40"/>
      <c r="GBL98" s="40"/>
      <c r="GBM98" s="40"/>
      <c r="GBN98" s="40"/>
      <c r="GBO98" s="40"/>
      <c r="GBP98" s="40"/>
      <c r="GBQ98" s="40"/>
      <c r="GBR98" s="40"/>
      <c r="GBS98" s="40"/>
      <c r="GBT98" s="40"/>
      <c r="GBU98" s="40"/>
      <c r="GBV98" s="40"/>
      <c r="GBW98" s="40"/>
      <c r="GBX98" s="40"/>
      <c r="GBY98" s="40"/>
      <c r="GBZ98" s="40"/>
      <c r="GCA98" s="40"/>
      <c r="GCB98" s="40"/>
      <c r="GCC98" s="40"/>
      <c r="GCD98" s="40"/>
      <c r="GCE98" s="40"/>
      <c r="GCF98" s="40"/>
      <c r="GCG98" s="40"/>
      <c r="GCH98" s="40"/>
      <c r="GCI98" s="40"/>
      <c r="GCJ98" s="40"/>
      <c r="GCK98" s="40"/>
      <c r="GCL98" s="40"/>
      <c r="GCM98" s="40"/>
      <c r="GCN98" s="40"/>
      <c r="GCO98" s="40"/>
      <c r="GCP98" s="40"/>
      <c r="GCQ98" s="40"/>
      <c r="GCR98" s="40"/>
      <c r="GCS98" s="40"/>
      <c r="GCT98" s="40"/>
      <c r="GCU98" s="40"/>
      <c r="GCV98" s="40"/>
      <c r="GCW98" s="40"/>
      <c r="GCX98" s="40"/>
      <c r="GCY98" s="40"/>
      <c r="GCZ98" s="40"/>
      <c r="GDA98" s="40"/>
      <c r="GDB98" s="40"/>
      <c r="GDC98" s="40"/>
      <c r="GDD98" s="40"/>
      <c r="GDE98" s="40"/>
      <c r="GDF98" s="40"/>
      <c r="GDG98" s="40"/>
      <c r="GDH98" s="40"/>
      <c r="GDI98" s="40"/>
      <c r="GDJ98" s="40"/>
      <c r="GDK98" s="40"/>
      <c r="GDL98" s="40"/>
      <c r="GDM98" s="40"/>
      <c r="GDN98" s="40"/>
      <c r="GDO98" s="40"/>
      <c r="GDP98" s="40"/>
      <c r="GDQ98" s="40"/>
      <c r="GDR98" s="40"/>
      <c r="GDS98" s="40"/>
      <c r="GDT98" s="40"/>
      <c r="GDU98" s="40"/>
      <c r="GDV98" s="40"/>
      <c r="GDW98" s="40"/>
      <c r="GDX98" s="40"/>
      <c r="GDY98" s="40"/>
      <c r="GDZ98" s="40"/>
      <c r="GEA98" s="40"/>
      <c r="GEB98" s="40"/>
      <c r="GEC98" s="40"/>
      <c r="GED98" s="40"/>
      <c r="GEE98" s="40"/>
      <c r="GEF98" s="40"/>
      <c r="GEG98" s="40"/>
      <c r="GEH98" s="40"/>
      <c r="GEI98" s="40"/>
      <c r="GEJ98" s="40"/>
      <c r="GEK98" s="40"/>
      <c r="GEL98" s="40"/>
      <c r="GEM98" s="40"/>
      <c r="GEN98" s="40"/>
      <c r="GEO98" s="40"/>
      <c r="GEP98" s="40"/>
      <c r="GEQ98" s="40"/>
      <c r="GER98" s="40"/>
      <c r="GES98" s="40"/>
      <c r="GET98" s="40"/>
      <c r="GEU98" s="40"/>
      <c r="GEV98" s="40"/>
      <c r="GEW98" s="40"/>
      <c r="GEX98" s="40"/>
      <c r="GEY98" s="40"/>
      <c r="GEZ98" s="40"/>
      <c r="GFA98" s="40"/>
      <c r="GFB98" s="40"/>
      <c r="GFC98" s="40"/>
      <c r="GFD98" s="40"/>
      <c r="GFE98" s="40"/>
      <c r="GFF98" s="40"/>
      <c r="GFG98" s="40"/>
      <c r="GFH98" s="40"/>
      <c r="GFI98" s="40"/>
      <c r="GFJ98" s="40"/>
      <c r="GFK98" s="40"/>
      <c r="GFL98" s="40"/>
      <c r="GFM98" s="40"/>
      <c r="GFN98" s="40"/>
      <c r="GFO98" s="40"/>
      <c r="GFP98" s="40"/>
      <c r="GFQ98" s="40"/>
      <c r="GFR98" s="40"/>
      <c r="GFS98" s="40"/>
      <c r="GFT98" s="40"/>
      <c r="GFU98" s="40"/>
      <c r="GFV98" s="40"/>
      <c r="GFW98" s="40"/>
      <c r="GFX98" s="40"/>
      <c r="GFY98" s="40"/>
      <c r="GFZ98" s="40"/>
      <c r="GGA98" s="40"/>
      <c r="GGB98" s="40"/>
      <c r="GGC98" s="40"/>
      <c r="GGD98" s="40"/>
      <c r="GGE98" s="40"/>
      <c r="GGF98" s="40"/>
      <c r="GGG98" s="40"/>
      <c r="GGH98" s="40"/>
      <c r="GGI98" s="40"/>
      <c r="GGJ98" s="40"/>
      <c r="GGK98" s="40"/>
      <c r="GGL98" s="40"/>
      <c r="GGM98" s="40"/>
      <c r="GGN98" s="40"/>
      <c r="GGO98" s="40"/>
      <c r="GGP98" s="40"/>
      <c r="GGQ98" s="40"/>
      <c r="GGR98" s="40"/>
      <c r="GGS98" s="40"/>
      <c r="GGT98" s="40"/>
      <c r="GGU98" s="40"/>
      <c r="GGV98" s="40"/>
      <c r="GGW98" s="40"/>
      <c r="GGX98" s="40"/>
      <c r="GGY98" s="40"/>
      <c r="GGZ98" s="40"/>
      <c r="GHA98" s="40"/>
      <c r="GHB98" s="40"/>
      <c r="GHC98" s="40"/>
      <c r="GHD98" s="40"/>
      <c r="GHE98" s="40"/>
      <c r="GHF98" s="40"/>
      <c r="GHG98" s="40"/>
      <c r="GHH98" s="40"/>
      <c r="GHI98" s="40"/>
      <c r="GHJ98" s="40"/>
      <c r="GHK98" s="40"/>
      <c r="GHL98" s="40"/>
      <c r="GHM98" s="40"/>
      <c r="GHN98" s="40"/>
      <c r="GHO98" s="40"/>
      <c r="GHP98" s="40"/>
      <c r="GHQ98" s="40"/>
      <c r="GHR98" s="40"/>
      <c r="GHS98" s="40"/>
      <c r="GHT98" s="40"/>
      <c r="GHU98" s="40"/>
      <c r="GHV98" s="40"/>
      <c r="GHW98" s="40"/>
      <c r="GHX98" s="40"/>
      <c r="GHY98" s="40"/>
      <c r="GHZ98" s="40"/>
      <c r="GIA98" s="40"/>
      <c r="GIB98" s="40"/>
      <c r="GIC98" s="40"/>
      <c r="GID98" s="40"/>
      <c r="GIE98" s="40"/>
      <c r="GIF98" s="40"/>
      <c r="GIG98" s="40"/>
      <c r="GIH98" s="40"/>
      <c r="GII98" s="40"/>
      <c r="GIJ98" s="40"/>
      <c r="GIK98" s="40"/>
      <c r="GIL98" s="40"/>
      <c r="GIM98" s="40"/>
      <c r="GIN98" s="40"/>
      <c r="GIO98" s="40"/>
      <c r="GIP98" s="40"/>
      <c r="GIQ98" s="40"/>
      <c r="GIR98" s="40"/>
      <c r="GIS98" s="40"/>
      <c r="GIT98" s="40"/>
      <c r="GIU98" s="40"/>
      <c r="GIV98" s="40"/>
      <c r="GIW98" s="40"/>
      <c r="GIX98" s="40"/>
      <c r="GIY98" s="40"/>
      <c r="GIZ98" s="40"/>
      <c r="GJA98" s="40"/>
      <c r="GJB98" s="40"/>
      <c r="GJC98" s="40"/>
      <c r="GJD98" s="40"/>
      <c r="GJE98" s="40"/>
      <c r="GJF98" s="40"/>
      <c r="GJG98" s="40"/>
      <c r="GJH98" s="40"/>
      <c r="GJI98" s="40"/>
      <c r="GJJ98" s="40"/>
      <c r="GJK98" s="40"/>
      <c r="GJL98" s="40"/>
      <c r="GJM98" s="40"/>
      <c r="GJN98" s="40"/>
      <c r="GJO98" s="40"/>
      <c r="GJP98" s="40"/>
      <c r="GJQ98" s="40"/>
      <c r="GJR98" s="40"/>
      <c r="GJS98" s="40"/>
      <c r="GJT98" s="40"/>
      <c r="GJU98" s="40"/>
      <c r="GJV98" s="40"/>
      <c r="GJW98" s="40"/>
      <c r="GJX98" s="40"/>
      <c r="GJY98" s="40"/>
      <c r="GJZ98" s="40"/>
      <c r="GKA98" s="40"/>
      <c r="GKB98" s="40"/>
      <c r="GKC98" s="40"/>
      <c r="GKD98" s="40"/>
      <c r="GKE98" s="40"/>
      <c r="GKF98" s="40"/>
      <c r="GKG98" s="40"/>
      <c r="GKH98" s="40"/>
      <c r="GKI98" s="40"/>
      <c r="GKJ98" s="40"/>
      <c r="GKK98" s="40"/>
      <c r="GKL98" s="40"/>
      <c r="GKM98" s="40"/>
      <c r="GKN98" s="40"/>
      <c r="GKO98" s="40"/>
      <c r="GKP98" s="40"/>
      <c r="GKQ98" s="40"/>
      <c r="GKR98" s="40"/>
      <c r="GKS98" s="40"/>
      <c r="GKT98" s="40"/>
      <c r="GKU98" s="40"/>
      <c r="GKV98" s="40"/>
      <c r="GKW98" s="40"/>
      <c r="GKX98" s="40"/>
      <c r="GKY98" s="40"/>
      <c r="GKZ98" s="40"/>
      <c r="GLA98" s="40"/>
      <c r="GLB98" s="40"/>
      <c r="GLC98" s="40"/>
      <c r="GLD98" s="40"/>
      <c r="GLE98" s="40"/>
      <c r="GLF98" s="40"/>
      <c r="GLG98" s="40"/>
      <c r="GLH98" s="40"/>
      <c r="GLI98" s="40"/>
      <c r="GLJ98" s="40"/>
      <c r="GLK98" s="40"/>
      <c r="GLL98" s="40"/>
      <c r="GLM98" s="40"/>
      <c r="GLN98" s="40"/>
      <c r="GLO98" s="40"/>
      <c r="GLP98" s="40"/>
      <c r="GLQ98" s="40"/>
      <c r="GLR98" s="40"/>
      <c r="GLS98" s="40"/>
      <c r="GLT98" s="40"/>
      <c r="GLU98" s="40"/>
      <c r="GLV98" s="40"/>
      <c r="GLW98" s="40"/>
      <c r="GLX98" s="40"/>
      <c r="GLY98" s="40"/>
      <c r="GLZ98" s="40"/>
      <c r="GMA98" s="40"/>
      <c r="GMB98" s="40"/>
      <c r="GMC98" s="40"/>
      <c r="GMD98" s="40"/>
      <c r="GME98" s="40"/>
      <c r="GMF98" s="40"/>
      <c r="GMG98" s="40"/>
      <c r="GMH98" s="40"/>
      <c r="GMI98" s="40"/>
      <c r="GMJ98" s="40"/>
      <c r="GMK98" s="40"/>
      <c r="GML98" s="40"/>
      <c r="GMM98" s="40"/>
      <c r="GMN98" s="40"/>
      <c r="GMO98" s="40"/>
      <c r="GMP98" s="40"/>
      <c r="GMQ98" s="40"/>
      <c r="GMR98" s="40"/>
      <c r="GMS98" s="40"/>
      <c r="GMT98" s="40"/>
      <c r="GMU98" s="40"/>
      <c r="GMV98" s="40"/>
      <c r="GMW98" s="40"/>
      <c r="GMX98" s="40"/>
      <c r="GMY98" s="40"/>
      <c r="GMZ98" s="40"/>
      <c r="GNA98" s="40"/>
      <c r="GNB98" s="40"/>
      <c r="GNC98" s="40"/>
      <c r="GND98" s="40"/>
      <c r="GNE98" s="40"/>
      <c r="GNF98" s="40"/>
      <c r="GNG98" s="40"/>
      <c r="GNH98" s="40"/>
      <c r="GNI98" s="40"/>
      <c r="GNJ98" s="40"/>
      <c r="GNK98" s="40"/>
      <c r="GNL98" s="40"/>
      <c r="GNM98" s="40"/>
      <c r="GNN98" s="40"/>
      <c r="GNO98" s="40"/>
      <c r="GNP98" s="40"/>
      <c r="GNQ98" s="40"/>
      <c r="GNR98" s="40"/>
      <c r="GNS98" s="40"/>
      <c r="GNT98" s="40"/>
      <c r="GNU98" s="40"/>
      <c r="GNV98" s="40"/>
      <c r="GNW98" s="40"/>
      <c r="GNX98" s="40"/>
      <c r="GNY98" s="40"/>
      <c r="GNZ98" s="40"/>
      <c r="GOA98" s="40"/>
      <c r="GOB98" s="40"/>
      <c r="GOC98" s="40"/>
      <c r="GOD98" s="40"/>
      <c r="GOE98" s="40"/>
      <c r="GOF98" s="40"/>
      <c r="GOG98" s="40"/>
      <c r="GOH98" s="40"/>
      <c r="GOI98" s="40"/>
      <c r="GOJ98" s="40"/>
      <c r="GOK98" s="40"/>
      <c r="GOL98" s="40"/>
      <c r="GOM98" s="40"/>
      <c r="GON98" s="40"/>
      <c r="GOO98" s="40"/>
      <c r="GOP98" s="40"/>
      <c r="GOQ98" s="40"/>
      <c r="GOR98" s="40"/>
      <c r="GOS98" s="40"/>
      <c r="GOT98" s="40"/>
      <c r="GOU98" s="40"/>
      <c r="GOV98" s="40"/>
      <c r="GOW98" s="40"/>
      <c r="GOX98" s="40"/>
      <c r="GOY98" s="40"/>
      <c r="GOZ98" s="40"/>
      <c r="GPA98" s="40"/>
      <c r="GPB98" s="40"/>
      <c r="GPC98" s="40"/>
      <c r="GPD98" s="40"/>
      <c r="GPE98" s="40"/>
      <c r="GPF98" s="40"/>
      <c r="GPG98" s="40"/>
      <c r="GPH98" s="40"/>
      <c r="GPI98" s="40"/>
      <c r="GPJ98" s="40"/>
      <c r="GPK98" s="40"/>
      <c r="GPL98" s="40"/>
      <c r="GPM98" s="40"/>
      <c r="GPN98" s="40"/>
      <c r="GPO98" s="40"/>
      <c r="GPP98" s="40"/>
      <c r="GPQ98" s="40"/>
      <c r="GPR98" s="40"/>
      <c r="GPS98" s="40"/>
      <c r="GPT98" s="40"/>
      <c r="GPU98" s="40"/>
      <c r="GPV98" s="40"/>
      <c r="GPW98" s="40"/>
      <c r="GPX98" s="40"/>
      <c r="GPY98" s="40"/>
      <c r="GPZ98" s="40"/>
      <c r="GQA98" s="40"/>
      <c r="GQB98" s="40"/>
      <c r="GQC98" s="40"/>
      <c r="GQD98" s="40"/>
      <c r="GQE98" s="40"/>
      <c r="GQF98" s="40"/>
      <c r="GQG98" s="40"/>
      <c r="GQH98" s="40"/>
      <c r="GQI98" s="40"/>
      <c r="GQJ98" s="40"/>
      <c r="GQK98" s="40"/>
      <c r="GQL98" s="40"/>
      <c r="GQM98" s="40"/>
      <c r="GQN98" s="40"/>
      <c r="GQO98" s="40"/>
      <c r="GQP98" s="40"/>
      <c r="GQQ98" s="40"/>
      <c r="GQR98" s="40"/>
      <c r="GQS98" s="40"/>
      <c r="GQT98" s="40"/>
      <c r="GQU98" s="40"/>
      <c r="GQV98" s="40"/>
      <c r="GQW98" s="40"/>
      <c r="GQX98" s="40"/>
      <c r="GQY98" s="40"/>
      <c r="GQZ98" s="40"/>
      <c r="GRA98" s="40"/>
      <c r="GRB98" s="40"/>
      <c r="GRC98" s="40"/>
      <c r="GRD98" s="40"/>
      <c r="GRE98" s="40"/>
      <c r="GRF98" s="40"/>
      <c r="GRG98" s="40"/>
      <c r="GRH98" s="40"/>
      <c r="GRI98" s="40"/>
      <c r="GRJ98" s="40"/>
      <c r="GRK98" s="40"/>
      <c r="GRL98" s="40"/>
      <c r="GRM98" s="40"/>
      <c r="GRN98" s="40"/>
      <c r="GRO98" s="40"/>
      <c r="GRP98" s="40"/>
      <c r="GRQ98" s="40"/>
      <c r="GRR98" s="40"/>
      <c r="GRS98" s="40"/>
      <c r="GRT98" s="40"/>
      <c r="GRU98" s="40"/>
      <c r="GRV98" s="40"/>
      <c r="GRW98" s="40"/>
      <c r="GRX98" s="40"/>
      <c r="GRY98" s="40"/>
      <c r="GRZ98" s="40"/>
      <c r="GSA98" s="40"/>
      <c r="GSB98" s="40"/>
      <c r="GSC98" s="40"/>
      <c r="GSD98" s="40"/>
      <c r="GSE98" s="40"/>
      <c r="GSF98" s="40"/>
      <c r="GSG98" s="40"/>
      <c r="GSH98" s="40"/>
      <c r="GSI98" s="40"/>
      <c r="GSJ98" s="40"/>
      <c r="GSK98" s="40"/>
      <c r="GSL98" s="40"/>
      <c r="GSM98" s="40"/>
      <c r="GSN98" s="40"/>
      <c r="GSO98" s="40"/>
      <c r="GSP98" s="40"/>
      <c r="GSQ98" s="40"/>
      <c r="GSR98" s="40"/>
      <c r="GSS98" s="40"/>
      <c r="GST98" s="40"/>
      <c r="GSU98" s="40"/>
      <c r="GSV98" s="40"/>
      <c r="GSW98" s="40"/>
      <c r="GSX98" s="40"/>
      <c r="GSY98" s="40"/>
      <c r="GSZ98" s="40"/>
      <c r="GTA98" s="40"/>
      <c r="GTB98" s="40"/>
      <c r="GTC98" s="40"/>
      <c r="GTD98" s="40"/>
      <c r="GTE98" s="40"/>
      <c r="GTF98" s="40"/>
      <c r="GTG98" s="40"/>
      <c r="GTH98" s="40"/>
      <c r="GTI98" s="40"/>
      <c r="GTJ98" s="40"/>
      <c r="GTK98" s="40"/>
      <c r="GTL98" s="40"/>
      <c r="GTM98" s="40"/>
      <c r="GTN98" s="40"/>
      <c r="GTO98" s="40"/>
      <c r="GTP98" s="40"/>
      <c r="GTQ98" s="40"/>
      <c r="GTR98" s="40"/>
      <c r="GTS98" s="40"/>
      <c r="GTT98" s="40"/>
      <c r="GTU98" s="40"/>
      <c r="GTV98" s="40"/>
      <c r="GTW98" s="40"/>
      <c r="GTX98" s="40"/>
      <c r="GTY98" s="40"/>
      <c r="GTZ98" s="40"/>
      <c r="GUA98" s="40"/>
      <c r="GUB98" s="40"/>
      <c r="GUC98" s="40"/>
      <c r="GUD98" s="40"/>
      <c r="GUE98" s="40"/>
      <c r="GUF98" s="40"/>
      <c r="GUG98" s="40"/>
      <c r="GUH98" s="40"/>
      <c r="GUI98" s="40"/>
      <c r="GUJ98" s="40"/>
      <c r="GUK98" s="40"/>
      <c r="GUL98" s="40"/>
      <c r="GUM98" s="40"/>
      <c r="GUN98" s="40"/>
      <c r="GUO98" s="40"/>
      <c r="GUP98" s="40"/>
      <c r="GUQ98" s="40"/>
      <c r="GUR98" s="40"/>
      <c r="GUS98" s="40"/>
      <c r="GUT98" s="40"/>
      <c r="GUU98" s="40"/>
      <c r="GUV98" s="40"/>
      <c r="GUW98" s="40"/>
      <c r="GUX98" s="40"/>
      <c r="GUY98" s="40"/>
      <c r="GUZ98" s="40"/>
      <c r="GVA98" s="40"/>
      <c r="GVB98" s="40"/>
      <c r="GVC98" s="40"/>
      <c r="GVD98" s="40"/>
      <c r="GVE98" s="40"/>
      <c r="GVF98" s="40"/>
      <c r="GVG98" s="40"/>
      <c r="GVH98" s="40"/>
      <c r="GVI98" s="40"/>
      <c r="GVJ98" s="40"/>
      <c r="GVK98" s="40"/>
      <c r="GVL98" s="40"/>
      <c r="GVM98" s="40"/>
      <c r="GVN98" s="40"/>
      <c r="GVO98" s="40"/>
      <c r="GVP98" s="40"/>
      <c r="GVQ98" s="40"/>
      <c r="GVR98" s="40"/>
      <c r="GVS98" s="40"/>
      <c r="GVT98" s="40"/>
      <c r="GVU98" s="40"/>
      <c r="GVV98" s="40"/>
      <c r="GVW98" s="40"/>
      <c r="GVX98" s="40"/>
      <c r="GVY98" s="40"/>
      <c r="GVZ98" s="40"/>
      <c r="GWA98" s="40"/>
      <c r="GWB98" s="40"/>
      <c r="GWC98" s="40"/>
      <c r="GWD98" s="40"/>
      <c r="GWE98" s="40"/>
      <c r="GWF98" s="40"/>
      <c r="GWG98" s="40"/>
      <c r="GWH98" s="40"/>
      <c r="GWI98" s="40"/>
      <c r="GWJ98" s="40"/>
      <c r="GWK98" s="40"/>
      <c r="GWL98" s="40"/>
      <c r="GWM98" s="40"/>
      <c r="GWN98" s="40"/>
      <c r="GWO98" s="40"/>
      <c r="GWP98" s="40"/>
      <c r="GWQ98" s="40"/>
      <c r="GWR98" s="40"/>
      <c r="GWS98" s="40"/>
      <c r="GWT98" s="40"/>
      <c r="GWU98" s="40"/>
      <c r="GWV98" s="40"/>
      <c r="GWW98" s="40"/>
      <c r="GWX98" s="40"/>
      <c r="GWY98" s="40"/>
      <c r="GWZ98" s="40"/>
      <c r="GXA98" s="40"/>
      <c r="GXB98" s="40"/>
      <c r="GXC98" s="40"/>
      <c r="GXD98" s="40"/>
      <c r="GXE98" s="40"/>
      <c r="GXF98" s="40"/>
      <c r="GXG98" s="40"/>
      <c r="GXH98" s="40"/>
      <c r="GXI98" s="40"/>
      <c r="GXJ98" s="40"/>
      <c r="GXK98" s="40"/>
      <c r="GXL98" s="40"/>
      <c r="GXM98" s="40"/>
      <c r="GXN98" s="40"/>
      <c r="GXO98" s="40"/>
      <c r="GXP98" s="40"/>
      <c r="GXQ98" s="40"/>
      <c r="GXR98" s="40"/>
      <c r="GXS98" s="40"/>
      <c r="GXT98" s="40"/>
      <c r="GXU98" s="40"/>
      <c r="GXV98" s="40"/>
      <c r="GXW98" s="40"/>
      <c r="GXX98" s="40"/>
      <c r="GXY98" s="40"/>
      <c r="GXZ98" s="40"/>
      <c r="GYA98" s="40"/>
      <c r="GYB98" s="40"/>
      <c r="GYC98" s="40"/>
      <c r="GYD98" s="40"/>
      <c r="GYE98" s="40"/>
      <c r="GYF98" s="40"/>
      <c r="GYG98" s="40"/>
      <c r="GYH98" s="40"/>
      <c r="GYI98" s="40"/>
      <c r="GYJ98" s="40"/>
      <c r="GYK98" s="40"/>
      <c r="GYL98" s="40"/>
      <c r="GYM98" s="40"/>
      <c r="GYN98" s="40"/>
      <c r="GYO98" s="40"/>
      <c r="GYP98" s="40"/>
      <c r="GYQ98" s="40"/>
      <c r="GYR98" s="40"/>
      <c r="GYS98" s="40"/>
      <c r="GYT98" s="40"/>
      <c r="GYU98" s="40"/>
      <c r="GYV98" s="40"/>
      <c r="GYW98" s="40"/>
      <c r="GYX98" s="40"/>
      <c r="GYY98" s="40"/>
      <c r="GYZ98" s="40"/>
      <c r="GZA98" s="40"/>
      <c r="GZB98" s="40"/>
      <c r="GZC98" s="40"/>
      <c r="GZD98" s="40"/>
      <c r="GZE98" s="40"/>
      <c r="GZF98" s="40"/>
      <c r="GZG98" s="40"/>
      <c r="GZH98" s="40"/>
      <c r="GZI98" s="40"/>
      <c r="GZJ98" s="40"/>
      <c r="GZK98" s="40"/>
      <c r="GZL98" s="40"/>
      <c r="GZM98" s="40"/>
      <c r="GZN98" s="40"/>
      <c r="GZO98" s="40"/>
      <c r="GZP98" s="40"/>
      <c r="GZQ98" s="40"/>
      <c r="GZR98" s="40"/>
      <c r="GZS98" s="40"/>
      <c r="GZT98" s="40"/>
      <c r="GZU98" s="40"/>
      <c r="GZV98" s="40"/>
      <c r="GZW98" s="40"/>
      <c r="GZX98" s="40"/>
      <c r="GZY98" s="40"/>
      <c r="GZZ98" s="40"/>
      <c r="HAA98" s="40"/>
      <c r="HAB98" s="40"/>
      <c r="HAC98" s="40"/>
      <c r="HAD98" s="40"/>
      <c r="HAE98" s="40"/>
      <c r="HAF98" s="40"/>
      <c r="HAG98" s="40"/>
      <c r="HAH98" s="40"/>
      <c r="HAI98" s="40"/>
      <c r="HAJ98" s="40"/>
      <c r="HAK98" s="40"/>
      <c r="HAL98" s="40"/>
      <c r="HAM98" s="40"/>
      <c r="HAN98" s="40"/>
      <c r="HAO98" s="40"/>
      <c r="HAP98" s="40"/>
      <c r="HAQ98" s="40"/>
      <c r="HAR98" s="40"/>
      <c r="HAS98" s="40"/>
      <c r="HAT98" s="40"/>
      <c r="HAU98" s="40"/>
      <c r="HAV98" s="40"/>
      <c r="HAW98" s="40"/>
      <c r="HAX98" s="40"/>
      <c r="HAY98" s="40"/>
      <c r="HAZ98" s="40"/>
      <c r="HBA98" s="40"/>
      <c r="HBB98" s="40"/>
      <c r="HBC98" s="40"/>
      <c r="HBD98" s="40"/>
      <c r="HBE98" s="40"/>
      <c r="HBF98" s="40"/>
      <c r="HBG98" s="40"/>
      <c r="HBH98" s="40"/>
      <c r="HBI98" s="40"/>
      <c r="HBJ98" s="40"/>
      <c r="HBK98" s="40"/>
      <c r="HBL98" s="40"/>
      <c r="HBM98" s="40"/>
      <c r="HBN98" s="40"/>
      <c r="HBO98" s="40"/>
      <c r="HBP98" s="40"/>
      <c r="HBQ98" s="40"/>
      <c r="HBR98" s="40"/>
      <c r="HBS98" s="40"/>
      <c r="HBT98" s="40"/>
      <c r="HBU98" s="40"/>
      <c r="HBV98" s="40"/>
      <c r="HBW98" s="40"/>
      <c r="HBX98" s="40"/>
      <c r="HBY98" s="40"/>
      <c r="HBZ98" s="40"/>
      <c r="HCA98" s="40"/>
      <c r="HCB98" s="40"/>
      <c r="HCC98" s="40"/>
      <c r="HCD98" s="40"/>
      <c r="HCE98" s="40"/>
      <c r="HCF98" s="40"/>
      <c r="HCG98" s="40"/>
      <c r="HCH98" s="40"/>
      <c r="HCI98" s="40"/>
      <c r="HCJ98" s="40"/>
      <c r="HCK98" s="40"/>
      <c r="HCL98" s="40"/>
      <c r="HCM98" s="40"/>
      <c r="HCN98" s="40"/>
      <c r="HCO98" s="40"/>
      <c r="HCP98" s="40"/>
      <c r="HCQ98" s="40"/>
      <c r="HCR98" s="40"/>
      <c r="HCS98" s="40"/>
      <c r="HCT98" s="40"/>
      <c r="HCU98" s="40"/>
      <c r="HCV98" s="40"/>
      <c r="HCW98" s="40"/>
      <c r="HCX98" s="40"/>
      <c r="HCY98" s="40"/>
      <c r="HCZ98" s="40"/>
      <c r="HDA98" s="40"/>
      <c r="HDB98" s="40"/>
      <c r="HDC98" s="40"/>
      <c r="HDD98" s="40"/>
      <c r="HDE98" s="40"/>
      <c r="HDF98" s="40"/>
      <c r="HDG98" s="40"/>
      <c r="HDH98" s="40"/>
      <c r="HDI98" s="40"/>
      <c r="HDJ98" s="40"/>
      <c r="HDK98" s="40"/>
      <c r="HDL98" s="40"/>
      <c r="HDM98" s="40"/>
      <c r="HDN98" s="40"/>
      <c r="HDO98" s="40"/>
      <c r="HDP98" s="40"/>
      <c r="HDQ98" s="40"/>
      <c r="HDR98" s="40"/>
      <c r="HDS98" s="40"/>
      <c r="HDT98" s="40"/>
      <c r="HDU98" s="40"/>
      <c r="HDV98" s="40"/>
      <c r="HDW98" s="40"/>
      <c r="HDX98" s="40"/>
      <c r="HDY98" s="40"/>
      <c r="HDZ98" s="40"/>
      <c r="HEA98" s="40"/>
      <c r="HEB98" s="40"/>
      <c r="HEC98" s="40"/>
      <c r="HED98" s="40"/>
      <c r="HEE98" s="40"/>
      <c r="HEF98" s="40"/>
      <c r="HEG98" s="40"/>
      <c r="HEH98" s="40"/>
      <c r="HEI98" s="40"/>
      <c r="HEJ98" s="40"/>
      <c r="HEK98" s="40"/>
      <c r="HEL98" s="40"/>
      <c r="HEM98" s="40"/>
      <c r="HEN98" s="40"/>
      <c r="HEO98" s="40"/>
      <c r="HEP98" s="40"/>
      <c r="HEQ98" s="40"/>
      <c r="HER98" s="40"/>
      <c r="HES98" s="40"/>
      <c r="HET98" s="40"/>
      <c r="HEU98" s="40"/>
      <c r="HEV98" s="40"/>
      <c r="HEW98" s="40"/>
      <c r="HEX98" s="40"/>
      <c r="HEY98" s="40"/>
      <c r="HEZ98" s="40"/>
      <c r="HFA98" s="40"/>
      <c r="HFB98" s="40"/>
      <c r="HFC98" s="40"/>
      <c r="HFD98" s="40"/>
      <c r="HFE98" s="40"/>
      <c r="HFF98" s="40"/>
      <c r="HFG98" s="40"/>
      <c r="HFH98" s="40"/>
      <c r="HFI98" s="40"/>
      <c r="HFJ98" s="40"/>
      <c r="HFK98" s="40"/>
      <c r="HFL98" s="40"/>
      <c r="HFM98" s="40"/>
      <c r="HFN98" s="40"/>
      <c r="HFO98" s="40"/>
      <c r="HFP98" s="40"/>
      <c r="HFQ98" s="40"/>
      <c r="HFR98" s="40"/>
      <c r="HFS98" s="40"/>
      <c r="HFT98" s="40"/>
      <c r="HFU98" s="40"/>
      <c r="HFV98" s="40"/>
      <c r="HFW98" s="40"/>
      <c r="HFX98" s="40"/>
      <c r="HFY98" s="40"/>
      <c r="HFZ98" s="40"/>
      <c r="HGA98" s="40"/>
      <c r="HGB98" s="40"/>
      <c r="HGC98" s="40"/>
      <c r="HGD98" s="40"/>
      <c r="HGE98" s="40"/>
      <c r="HGF98" s="40"/>
      <c r="HGG98" s="40"/>
      <c r="HGH98" s="40"/>
      <c r="HGI98" s="40"/>
      <c r="HGJ98" s="40"/>
      <c r="HGK98" s="40"/>
      <c r="HGL98" s="40"/>
      <c r="HGM98" s="40"/>
      <c r="HGN98" s="40"/>
      <c r="HGO98" s="40"/>
      <c r="HGP98" s="40"/>
      <c r="HGQ98" s="40"/>
      <c r="HGR98" s="40"/>
      <c r="HGS98" s="40"/>
      <c r="HGT98" s="40"/>
      <c r="HGU98" s="40"/>
      <c r="HGV98" s="40"/>
      <c r="HGW98" s="40"/>
      <c r="HGX98" s="40"/>
      <c r="HGY98" s="40"/>
      <c r="HGZ98" s="40"/>
      <c r="HHA98" s="40"/>
      <c r="HHB98" s="40"/>
      <c r="HHC98" s="40"/>
      <c r="HHD98" s="40"/>
      <c r="HHE98" s="40"/>
      <c r="HHF98" s="40"/>
      <c r="HHG98" s="40"/>
      <c r="HHH98" s="40"/>
      <c r="HHI98" s="40"/>
      <c r="HHJ98" s="40"/>
      <c r="HHK98" s="40"/>
      <c r="HHL98" s="40"/>
      <c r="HHM98" s="40"/>
      <c r="HHN98" s="40"/>
      <c r="HHO98" s="40"/>
      <c r="HHP98" s="40"/>
      <c r="HHQ98" s="40"/>
      <c r="HHR98" s="40"/>
      <c r="HHS98" s="40"/>
      <c r="HHT98" s="40"/>
      <c r="HHU98" s="40"/>
      <c r="HHV98" s="40"/>
      <c r="HHW98" s="40"/>
      <c r="HHX98" s="40"/>
      <c r="HHY98" s="40"/>
      <c r="HHZ98" s="40"/>
      <c r="HIA98" s="40"/>
      <c r="HIB98" s="40"/>
      <c r="HIC98" s="40"/>
      <c r="HID98" s="40"/>
      <c r="HIE98" s="40"/>
      <c r="HIF98" s="40"/>
      <c r="HIG98" s="40"/>
      <c r="HIH98" s="40"/>
      <c r="HII98" s="40"/>
      <c r="HIJ98" s="40"/>
      <c r="HIK98" s="40"/>
      <c r="HIL98" s="40"/>
      <c r="HIM98" s="40"/>
      <c r="HIN98" s="40"/>
      <c r="HIO98" s="40"/>
      <c r="HIP98" s="40"/>
      <c r="HIQ98" s="40"/>
      <c r="HIR98" s="40"/>
      <c r="HIS98" s="40"/>
      <c r="HIT98" s="40"/>
      <c r="HIU98" s="40"/>
      <c r="HIV98" s="40"/>
      <c r="HIW98" s="40"/>
      <c r="HIX98" s="40"/>
      <c r="HIY98" s="40"/>
      <c r="HIZ98" s="40"/>
      <c r="HJA98" s="40"/>
      <c r="HJB98" s="40"/>
      <c r="HJC98" s="40"/>
      <c r="HJD98" s="40"/>
      <c r="HJE98" s="40"/>
      <c r="HJF98" s="40"/>
      <c r="HJG98" s="40"/>
      <c r="HJH98" s="40"/>
      <c r="HJI98" s="40"/>
      <c r="HJJ98" s="40"/>
      <c r="HJK98" s="40"/>
      <c r="HJL98" s="40"/>
      <c r="HJM98" s="40"/>
      <c r="HJN98" s="40"/>
      <c r="HJO98" s="40"/>
      <c r="HJP98" s="40"/>
      <c r="HJQ98" s="40"/>
      <c r="HJR98" s="40"/>
      <c r="HJS98" s="40"/>
      <c r="HJT98" s="40"/>
      <c r="HJU98" s="40"/>
      <c r="HJV98" s="40"/>
      <c r="HJW98" s="40"/>
      <c r="HJX98" s="40"/>
      <c r="HJY98" s="40"/>
      <c r="HJZ98" s="40"/>
      <c r="HKA98" s="40"/>
      <c r="HKB98" s="40"/>
      <c r="HKC98" s="40"/>
      <c r="HKD98" s="40"/>
      <c r="HKE98" s="40"/>
      <c r="HKF98" s="40"/>
      <c r="HKG98" s="40"/>
      <c r="HKH98" s="40"/>
      <c r="HKI98" s="40"/>
      <c r="HKJ98" s="40"/>
      <c r="HKK98" s="40"/>
      <c r="HKL98" s="40"/>
      <c r="HKM98" s="40"/>
      <c r="HKN98" s="40"/>
      <c r="HKO98" s="40"/>
      <c r="HKP98" s="40"/>
      <c r="HKQ98" s="40"/>
      <c r="HKR98" s="40"/>
      <c r="HKS98" s="40"/>
      <c r="HKT98" s="40"/>
      <c r="HKU98" s="40"/>
      <c r="HKV98" s="40"/>
      <c r="HKW98" s="40"/>
      <c r="HKX98" s="40"/>
      <c r="HKY98" s="40"/>
      <c r="HKZ98" s="40"/>
      <c r="HLA98" s="40"/>
      <c r="HLB98" s="40"/>
      <c r="HLC98" s="40"/>
      <c r="HLD98" s="40"/>
      <c r="HLE98" s="40"/>
      <c r="HLF98" s="40"/>
      <c r="HLG98" s="40"/>
      <c r="HLH98" s="40"/>
      <c r="HLI98" s="40"/>
      <c r="HLJ98" s="40"/>
      <c r="HLK98" s="40"/>
      <c r="HLL98" s="40"/>
      <c r="HLM98" s="40"/>
      <c r="HLN98" s="40"/>
      <c r="HLO98" s="40"/>
      <c r="HLP98" s="40"/>
      <c r="HLQ98" s="40"/>
      <c r="HLR98" s="40"/>
      <c r="HLS98" s="40"/>
      <c r="HLT98" s="40"/>
      <c r="HLU98" s="40"/>
      <c r="HLV98" s="40"/>
      <c r="HLW98" s="40"/>
      <c r="HLX98" s="40"/>
      <c r="HLY98" s="40"/>
      <c r="HLZ98" s="40"/>
      <c r="HMA98" s="40"/>
      <c r="HMB98" s="40"/>
      <c r="HMC98" s="40"/>
      <c r="HMD98" s="40"/>
      <c r="HME98" s="40"/>
      <c r="HMF98" s="40"/>
      <c r="HMG98" s="40"/>
      <c r="HMH98" s="40"/>
      <c r="HMI98" s="40"/>
      <c r="HMJ98" s="40"/>
      <c r="HMK98" s="40"/>
      <c r="HML98" s="40"/>
      <c r="HMM98" s="40"/>
      <c r="HMN98" s="40"/>
      <c r="HMO98" s="40"/>
      <c r="HMP98" s="40"/>
      <c r="HMQ98" s="40"/>
      <c r="HMR98" s="40"/>
      <c r="HMS98" s="40"/>
      <c r="HMT98" s="40"/>
      <c r="HMU98" s="40"/>
      <c r="HMV98" s="40"/>
      <c r="HMW98" s="40"/>
      <c r="HMX98" s="40"/>
      <c r="HMY98" s="40"/>
      <c r="HMZ98" s="40"/>
      <c r="HNA98" s="40"/>
      <c r="HNB98" s="40"/>
      <c r="HNC98" s="40"/>
      <c r="HND98" s="40"/>
      <c r="HNE98" s="40"/>
      <c r="HNF98" s="40"/>
      <c r="HNG98" s="40"/>
      <c r="HNH98" s="40"/>
      <c r="HNI98" s="40"/>
      <c r="HNJ98" s="40"/>
      <c r="HNK98" s="40"/>
      <c r="HNL98" s="40"/>
      <c r="HNM98" s="40"/>
      <c r="HNN98" s="40"/>
      <c r="HNO98" s="40"/>
      <c r="HNP98" s="40"/>
      <c r="HNQ98" s="40"/>
      <c r="HNR98" s="40"/>
      <c r="HNS98" s="40"/>
      <c r="HNT98" s="40"/>
      <c r="HNU98" s="40"/>
      <c r="HNV98" s="40"/>
      <c r="HNW98" s="40"/>
      <c r="HNX98" s="40"/>
      <c r="HNY98" s="40"/>
      <c r="HNZ98" s="40"/>
      <c r="HOA98" s="40"/>
      <c r="HOB98" s="40"/>
      <c r="HOC98" s="40"/>
      <c r="HOD98" s="40"/>
      <c r="HOE98" s="40"/>
      <c r="HOF98" s="40"/>
      <c r="HOG98" s="40"/>
      <c r="HOH98" s="40"/>
      <c r="HOI98" s="40"/>
      <c r="HOJ98" s="40"/>
      <c r="HOK98" s="40"/>
      <c r="HOL98" s="40"/>
      <c r="HOM98" s="40"/>
      <c r="HON98" s="40"/>
      <c r="HOO98" s="40"/>
      <c r="HOP98" s="40"/>
      <c r="HOQ98" s="40"/>
      <c r="HOR98" s="40"/>
      <c r="HOS98" s="40"/>
      <c r="HOT98" s="40"/>
      <c r="HOU98" s="40"/>
      <c r="HOV98" s="40"/>
      <c r="HOW98" s="40"/>
      <c r="HOX98" s="40"/>
      <c r="HOY98" s="40"/>
      <c r="HOZ98" s="40"/>
      <c r="HPA98" s="40"/>
      <c r="HPB98" s="40"/>
      <c r="HPC98" s="40"/>
      <c r="HPD98" s="40"/>
      <c r="HPE98" s="40"/>
      <c r="HPF98" s="40"/>
      <c r="HPG98" s="40"/>
      <c r="HPH98" s="40"/>
      <c r="HPI98" s="40"/>
      <c r="HPJ98" s="40"/>
      <c r="HPK98" s="40"/>
      <c r="HPL98" s="40"/>
      <c r="HPM98" s="40"/>
      <c r="HPN98" s="40"/>
      <c r="HPO98" s="40"/>
      <c r="HPP98" s="40"/>
      <c r="HPQ98" s="40"/>
      <c r="HPR98" s="40"/>
      <c r="HPS98" s="40"/>
      <c r="HPT98" s="40"/>
      <c r="HPU98" s="40"/>
      <c r="HPV98" s="40"/>
      <c r="HPW98" s="40"/>
      <c r="HPX98" s="40"/>
      <c r="HPY98" s="40"/>
      <c r="HPZ98" s="40"/>
      <c r="HQA98" s="40"/>
      <c r="HQB98" s="40"/>
      <c r="HQC98" s="40"/>
      <c r="HQD98" s="40"/>
      <c r="HQE98" s="40"/>
      <c r="HQF98" s="40"/>
      <c r="HQG98" s="40"/>
      <c r="HQH98" s="40"/>
      <c r="HQI98" s="40"/>
      <c r="HQJ98" s="40"/>
      <c r="HQK98" s="40"/>
      <c r="HQL98" s="40"/>
      <c r="HQM98" s="40"/>
      <c r="HQN98" s="40"/>
      <c r="HQO98" s="40"/>
      <c r="HQP98" s="40"/>
      <c r="HQQ98" s="40"/>
      <c r="HQR98" s="40"/>
      <c r="HQS98" s="40"/>
      <c r="HQT98" s="40"/>
      <c r="HQU98" s="40"/>
      <c r="HQV98" s="40"/>
      <c r="HQW98" s="40"/>
      <c r="HQX98" s="40"/>
      <c r="HQY98" s="40"/>
      <c r="HQZ98" s="40"/>
      <c r="HRA98" s="40"/>
      <c r="HRB98" s="40"/>
      <c r="HRC98" s="40"/>
      <c r="HRD98" s="40"/>
      <c r="HRE98" s="40"/>
      <c r="HRF98" s="40"/>
      <c r="HRG98" s="40"/>
      <c r="HRH98" s="40"/>
      <c r="HRI98" s="40"/>
      <c r="HRJ98" s="40"/>
      <c r="HRK98" s="40"/>
      <c r="HRL98" s="40"/>
      <c r="HRM98" s="40"/>
      <c r="HRN98" s="40"/>
      <c r="HRO98" s="40"/>
      <c r="HRP98" s="40"/>
      <c r="HRQ98" s="40"/>
      <c r="HRR98" s="40"/>
      <c r="HRS98" s="40"/>
      <c r="HRT98" s="40"/>
      <c r="HRU98" s="40"/>
      <c r="HRV98" s="40"/>
      <c r="HRW98" s="40"/>
      <c r="HRX98" s="40"/>
      <c r="HRY98" s="40"/>
      <c r="HRZ98" s="40"/>
      <c r="HSA98" s="40"/>
      <c r="HSB98" s="40"/>
      <c r="HSC98" s="40"/>
      <c r="HSD98" s="40"/>
      <c r="HSE98" s="40"/>
      <c r="HSF98" s="40"/>
      <c r="HSG98" s="40"/>
      <c r="HSH98" s="40"/>
      <c r="HSI98" s="40"/>
      <c r="HSJ98" s="40"/>
      <c r="HSK98" s="40"/>
      <c r="HSL98" s="40"/>
      <c r="HSM98" s="40"/>
      <c r="HSN98" s="40"/>
      <c r="HSO98" s="40"/>
      <c r="HSP98" s="40"/>
      <c r="HSQ98" s="40"/>
      <c r="HSR98" s="40"/>
      <c r="HSS98" s="40"/>
      <c r="HST98" s="40"/>
      <c r="HSU98" s="40"/>
      <c r="HSV98" s="40"/>
      <c r="HSW98" s="40"/>
      <c r="HSX98" s="40"/>
      <c r="HSY98" s="40"/>
      <c r="HSZ98" s="40"/>
      <c r="HTA98" s="40"/>
      <c r="HTB98" s="40"/>
      <c r="HTC98" s="40"/>
      <c r="HTD98" s="40"/>
      <c r="HTE98" s="40"/>
      <c r="HTF98" s="40"/>
      <c r="HTG98" s="40"/>
      <c r="HTH98" s="40"/>
      <c r="HTI98" s="40"/>
      <c r="HTJ98" s="40"/>
      <c r="HTK98" s="40"/>
      <c r="HTL98" s="40"/>
      <c r="HTM98" s="40"/>
      <c r="HTN98" s="40"/>
      <c r="HTO98" s="40"/>
      <c r="HTP98" s="40"/>
      <c r="HTQ98" s="40"/>
      <c r="HTR98" s="40"/>
      <c r="HTS98" s="40"/>
      <c r="HTT98" s="40"/>
      <c r="HTU98" s="40"/>
      <c r="HTV98" s="40"/>
      <c r="HTW98" s="40"/>
      <c r="HTX98" s="40"/>
      <c r="HTY98" s="40"/>
      <c r="HTZ98" s="40"/>
      <c r="HUA98" s="40"/>
      <c r="HUB98" s="40"/>
      <c r="HUC98" s="40"/>
      <c r="HUD98" s="40"/>
      <c r="HUE98" s="40"/>
      <c r="HUF98" s="40"/>
      <c r="HUG98" s="40"/>
      <c r="HUH98" s="40"/>
      <c r="HUI98" s="40"/>
      <c r="HUJ98" s="40"/>
      <c r="HUK98" s="40"/>
      <c r="HUL98" s="40"/>
      <c r="HUM98" s="40"/>
      <c r="HUN98" s="40"/>
      <c r="HUO98" s="40"/>
      <c r="HUP98" s="40"/>
      <c r="HUQ98" s="40"/>
      <c r="HUR98" s="40"/>
      <c r="HUS98" s="40"/>
      <c r="HUT98" s="40"/>
      <c r="HUU98" s="40"/>
      <c r="HUV98" s="40"/>
      <c r="HUW98" s="40"/>
      <c r="HUX98" s="40"/>
      <c r="HUY98" s="40"/>
      <c r="HUZ98" s="40"/>
      <c r="HVA98" s="40"/>
      <c r="HVB98" s="40"/>
      <c r="HVC98" s="40"/>
      <c r="HVD98" s="40"/>
      <c r="HVE98" s="40"/>
      <c r="HVF98" s="40"/>
      <c r="HVG98" s="40"/>
      <c r="HVH98" s="40"/>
      <c r="HVI98" s="40"/>
      <c r="HVJ98" s="40"/>
      <c r="HVK98" s="40"/>
      <c r="HVL98" s="40"/>
      <c r="HVM98" s="40"/>
      <c r="HVN98" s="40"/>
      <c r="HVO98" s="40"/>
      <c r="HVP98" s="40"/>
      <c r="HVQ98" s="40"/>
      <c r="HVR98" s="40"/>
      <c r="HVS98" s="40"/>
      <c r="HVT98" s="40"/>
      <c r="HVU98" s="40"/>
      <c r="HVV98" s="40"/>
      <c r="HVW98" s="40"/>
      <c r="HVX98" s="40"/>
      <c r="HVY98" s="40"/>
      <c r="HVZ98" s="40"/>
      <c r="HWA98" s="40"/>
      <c r="HWB98" s="40"/>
      <c r="HWC98" s="40"/>
      <c r="HWD98" s="40"/>
      <c r="HWE98" s="40"/>
      <c r="HWF98" s="40"/>
      <c r="HWG98" s="40"/>
      <c r="HWH98" s="40"/>
      <c r="HWI98" s="40"/>
      <c r="HWJ98" s="40"/>
      <c r="HWK98" s="40"/>
      <c r="HWL98" s="40"/>
      <c r="HWM98" s="40"/>
      <c r="HWN98" s="40"/>
      <c r="HWO98" s="40"/>
      <c r="HWP98" s="40"/>
      <c r="HWQ98" s="40"/>
      <c r="HWR98" s="40"/>
      <c r="HWS98" s="40"/>
      <c r="HWT98" s="40"/>
      <c r="HWU98" s="40"/>
      <c r="HWV98" s="40"/>
      <c r="HWW98" s="40"/>
      <c r="HWX98" s="40"/>
      <c r="HWY98" s="40"/>
      <c r="HWZ98" s="40"/>
      <c r="HXA98" s="40"/>
      <c r="HXB98" s="40"/>
      <c r="HXC98" s="40"/>
      <c r="HXD98" s="40"/>
      <c r="HXE98" s="40"/>
      <c r="HXF98" s="40"/>
      <c r="HXG98" s="40"/>
      <c r="HXH98" s="40"/>
      <c r="HXI98" s="40"/>
      <c r="HXJ98" s="40"/>
      <c r="HXK98" s="40"/>
      <c r="HXL98" s="40"/>
      <c r="HXM98" s="40"/>
      <c r="HXN98" s="40"/>
      <c r="HXO98" s="40"/>
      <c r="HXP98" s="40"/>
      <c r="HXQ98" s="40"/>
      <c r="HXR98" s="40"/>
      <c r="HXS98" s="40"/>
      <c r="HXT98" s="40"/>
      <c r="HXU98" s="40"/>
      <c r="HXV98" s="40"/>
      <c r="HXW98" s="40"/>
      <c r="HXX98" s="40"/>
      <c r="HXY98" s="40"/>
      <c r="HXZ98" s="40"/>
      <c r="HYA98" s="40"/>
      <c r="HYB98" s="40"/>
      <c r="HYC98" s="40"/>
      <c r="HYD98" s="40"/>
      <c r="HYE98" s="40"/>
      <c r="HYF98" s="40"/>
      <c r="HYG98" s="40"/>
      <c r="HYH98" s="40"/>
      <c r="HYI98" s="40"/>
      <c r="HYJ98" s="40"/>
      <c r="HYK98" s="40"/>
      <c r="HYL98" s="40"/>
      <c r="HYM98" s="40"/>
      <c r="HYN98" s="40"/>
      <c r="HYO98" s="40"/>
      <c r="HYP98" s="40"/>
      <c r="HYQ98" s="40"/>
      <c r="HYR98" s="40"/>
      <c r="HYS98" s="40"/>
      <c r="HYT98" s="40"/>
      <c r="HYU98" s="40"/>
      <c r="HYV98" s="40"/>
      <c r="HYW98" s="40"/>
      <c r="HYX98" s="40"/>
      <c r="HYY98" s="40"/>
      <c r="HYZ98" s="40"/>
      <c r="HZA98" s="40"/>
      <c r="HZB98" s="40"/>
      <c r="HZC98" s="40"/>
      <c r="HZD98" s="40"/>
      <c r="HZE98" s="40"/>
      <c r="HZF98" s="40"/>
      <c r="HZG98" s="40"/>
      <c r="HZH98" s="40"/>
      <c r="HZI98" s="40"/>
      <c r="HZJ98" s="40"/>
      <c r="HZK98" s="40"/>
      <c r="HZL98" s="40"/>
      <c r="HZM98" s="40"/>
      <c r="HZN98" s="40"/>
      <c r="HZO98" s="40"/>
      <c r="HZP98" s="40"/>
      <c r="HZQ98" s="40"/>
      <c r="HZR98" s="40"/>
      <c r="HZS98" s="40"/>
      <c r="HZT98" s="40"/>
      <c r="HZU98" s="40"/>
      <c r="HZV98" s="40"/>
      <c r="HZW98" s="40"/>
      <c r="HZX98" s="40"/>
      <c r="HZY98" s="40"/>
      <c r="HZZ98" s="40"/>
      <c r="IAA98" s="40"/>
      <c r="IAB98" s="40"/>
      <c r="IAC98" s="40"/>
      <c r="IAD98" s="40"/>
      <c r="IAE98" s="40"/>
      <c r="IAF98" s="40"/>
      <c r="IAG98" s="40"/>
      <c r="IAH98" s="40"/>
      <c r="IAI98" s="40"/>
      <c r="IAJ98" s="40"/>
      <c r="IAK98" s="40"/>
      <c r="IAL98" s="40"/>
      <c r="IAM98" s="40"/>
      <c r="IAN98" s="40"/>
      <c r="IAO98" s="40"/>
      <c r="IAP98" s="40"/>
      <c r="IAQ98" s="40"/>
      <c r="IAR98" s="40"/>
      <c r="IAS98" s="40"/>
      <c r="IAT98" s="40"/>
      <c r="IAU98" s="40"/>
      <c r="IAV98" s="40"/>
      <c r="IAW98" s="40"/>
      <c r="IAX98" s="40"/>
      <c r="IAY98" s="40"/>
      <c r="IAZ98" s="40"/>
      <c r="IBA98" s="40"/>
      <c r="IBB98" s="40"/>
      <c r="IBC98" s="40"/>
      <c r="IBD98" s="40"/>
      <c r="IBE98" s="40"/>
      <c r="IBF98" s="40"/>
      <c r="IBG98" s="40"/>
      <c r="IBH98" s="40"/>
      <c r="IBI98" s="40"/>
      <c r="IBJ98" s="40"/>
      <c r="IBK98" s="40"/>
      <c r="IBL98" s="40"/>
      <c r="IBM98" s="40"/>
      <c r="IBN98" s="40"/>
      <c r="IBO98" s="40"/>
      <c r="IBP98" s="40"/>
      <c r="IBQ98" s="40"/>
      <c r="IBR98" s="40"/>
      <c r="IBS98" s="40"/>
      <c r="IBT98" s="40"/>
      <c r="IBU98" s="40"/>
      <c r="IBV98" s="40"/>
      <c r="IBW98" s="40"/>
      <c r="IBX98" s="40"/>
      <c r="IBY98" s="40"/>
      <c r="IBZ98" s="40"/>
      <c r="ICA98" s="40"/>
      <c r="ICB98" s="40"/>
      <c r="ICC98" s="40"/>
      <c r="ICD98" s="40"/>
      <c r="ICE98" s="40"/>
      <c r="ICF98" s="40"/>
      <c r="ICG98" s="40"/>
      <c r="ICH98" s="40"/>
      <c r="ICI98" s="40"/>
      <c r="ICJ98" s="40"/>
      <c r="ICK98" s="40"/>
      <c r="ICL98" s="40"/>
      <c r="ICM98" s="40"/>
      <c r="ICN98" s="40"/>
      <c r="ICO98" s="40"/>
      <c r="ICP98" s="40"/>
      <c r="ICQ98" s="40"/>
      <c r="ICR98" s="40"/>
      <c r="ICS98" s="40"/>
      <c r="ICT98" s="40"/>
      <c r="ICU98" s="40"/>
      <c r="ICV98" s="40"/>
      <c r="ICW98" s="40"/>
      <c r="ICX98" s="40"/>
      <c r="ICY98" s="40"/>
      <c r="ICZ98" s="40"/>
      <c r="IDA98" s="40"/>
      <c r="IDB98" s="40"/>
      <c r="IDC98" s="40"/>
      <c r="IDD98" s="40"/>
      <c r="IDE98" s="40"/>
      <c r="IDF98" s="40"/>
      <c r="IDG98" s="40"/>
      <c r="IDH98" s="40"/>
      <c r="IDI98" s="40"/>
      <c r="IDJ98" s="40"/>
      <c r="IDK98" s="40"/>
      <c r="IDL98" s="40"/>
      <c r="IDM98" s="40"/>
      <c r="IDN98" s="40"/>
      <c r="IDO98" s="40"/>
      <c r="IDP98" s="40"/>
      <c r="IDQ98" s="40"/>
      <c r="IDR98" s="40"/>
      <c r="IDS98" s="40"/>
      <c r="IDT98" s="40"/>
      <c r="IDU98" s="40"/>
      <c r="IDV98" s="40"/>
      <c r="IDW98" s="40"/>
      <c r="IDX98" s="40"/>
      <c r="IDY98" s="40"/>
      <c r="IDZ98" s="40"/>
      <c r="IEA98" s="40"/>
      <c r="IEB98" s="40"/>
      <c r="IEC98" s="40"/>
      <c r="IED98" s="40"/>
      <c r="IEE98" s="40"/>
      <c r="IEF98" s="40"/>
      <c r="IEG98" s="40"/>
      <c r="IEH98" s="40"/>
      <c r="IEI98" s="40"/>
      <c r="IEJ98" s="40"/>
      <c r="IEK98" s="40"/>
      <c r="IEL98" s="40"/>
      <c r="IEM98" s="40"/>
      <c r="IEN98" s="40"/>
      <c r="IEO98" s="40"/>
      <c r="IEP98" s="40"/>
      <c r="IEQ98" s="40"/>
      <c r="IER98" s="40"/>
      <c r="IES98" s="40"/>
      <c r="IET98" s="40"/>
      <c r="IEU98" s="40"/>
      <c r="IEV98" s="40"/>
      <c r="IEW98" s="40"/>
      <c r="IEX98" s="40"/>
      <c r="IEY98" s="40"/>
      <c r="IEZ98" s="40"/>
      <c r="IFA98" s="40"/>
      <c r="IFB98" s="40"/>
      <c r="IFC98" s="40"/>
      <c r="IFD98" s="40"/>
      <c r="IFE98" s="40"/>
      <c r="IFF98" s="40"/>
      <c r="IFG98" s="40"/>
      <c r="IFH98" s="40"/>
      <c r="IFI98" s="40"/>
      <c r="IFJ98" s="40"/>
      <c r="IFK98" s="40"/>
      <c r="IFL98" s="40"/>
      <c r="IFM98" s="40"/>
      <c r="IFN98" s="40"/>
      <c r="IFO98" s="40"/>
      <c r="IFP98" s="40"/>
      <c r="IFQ98" s="40"/>
      <c r="IFR98" s="40"/>
      <c r="IFS98" s="40"/>
      <c r="IFT98" s="40"/>
      <c r="IFU98" s="40"/>
      <c r="IFV98" s="40"/>
      <c r="IFW98" s="40"/>
      <c r="IFX98" s="40"/>
      <c r="IFY98" s="40"/>
      <c r="IFZ98" s="40"/>
      <c r="IGA98" s="40"/>
      <c r="IGB98" s="40"/>
      <c r="IGC98" s="40"/>
      <c r="IGD98" s="40"/>
      <c r="IGE98" s="40"/>
      <c r="IGF98" s="40"/>
      <c r="IGG98" s="40"/>
      <c r="IGH98" s="40"/>
      <c r="IGI98" s="40"/>
      <c r="IGJ98" s="40"/>
      <c r="IGK98" s="40"/>
      <c r="IGL98" s="40"/>
      <c r="IGM98" s="40"/>
      <c r="IGN98" s="40"/>
      <c r="IGO98" s="40"/>
      <c r="IGP98" s="40"/>
      <c r="IGQ98" s="40"/>
      <c r="IGR98" s="40"/>
      <c r="IGS98" s="40"/>
      <c r="IGT98" s="40"/>
      <c r="IGU98" s="40"/>
      <c r="IGV98" s="40"/>
      <c r="IGW98" s="40"/>
      <c r="IGX98" s="40"/>
      <c r="IGY98" s="40"/>
      <c r="IGZ98" s="40"/>
      <c r="IHA98" s="40"/>
      <c r="IHB98" s="40"/>
      <c r="IHC98" s="40"/>
      <c r="IHD98" s="40"/>
      <c r="IHE98" s="40"/>
      <c r="IHF98" s="40"/>
      <c r="IHG98" s="40"/>
      <c r="IHH98" s="40"/>
      <c r="IHI98" s="40"/>
      <c r="IHJ98" s="40"/>
      <c r="IHK98" s="40"/>
      <c r="IHL98" s="40"/>
      <c r="IHM98" s="40"/>
      <c r="IHN98" s="40"/>
      <c r="IHO98" s="40"/>
      <c r="IHP98" s="40"/>
      <c r="IHQ98" s="40"/>
      <c r="IHR98" s="40"/>
      <c r="IHS98" s="40"/>
      <c r="IHT98" s="40"/>
      <c r="IHU98" s="40"/>
      <c r="IHV98" s="40"/>
      <c r="IHW98" s="40"/>
      <c r="IHX98" s="40"/>
      <c r="IHY98" s="40"/>
      <c r="IHZ98" s="40"/>
      <c r="IIA98" s="40"/>
      <c r="IIB98" s="40"/>
      <c r="IIC98" s="40"/>
      <c r="IID98" s="40"/>
      <c r="IIE98" s="40"/>
      <c r="IIF98" s="40"/>
      <c r="IIG98" s="40"/>
      <c r="IIH98" s="40"/>
      <c r="III98" s="40"/>
      <c r="IIJ98" s="40"/>
      <c r="IIK98" s="40"/>
      <c r="IIL98" s="40"/>
      <c r="IIM98" s="40"/>
      <c r="IIN98" s="40"/>
      <c r="IIO98" s="40"/>
      <c r="IIP98" s="40"/>
      <c r="IIQ98" s="40"/>
      <c r="IIR98" s="40"/>
      <c r="IIS98" s="40"/>
      <c r="IIT98" s="40"/>
      <c r="IIU98" s="40"/>
      <c r="IIV98" s="40"/>
      <c r="IIW98" s="40"/>
      <c r="IIX98" s="40"/>
      <c r="IIY98" s="40"/>
      <c r="IIZ98" s="40"/>
      <c r="IJA98" s="40"/>
      <c r="IJB98" s="40"/>
      <c r="IJC98" s="40"/>
      <c r="IJD98" s="40"/>
      <c r="IJE98" s="40"/>
      <c r="IJF98" s="40"/>
      <c r="IJG98" s="40"/>
      <c r="IJH98" s="40"/>
      <c r="IJI98" s="40"/>
      <c r="IJJ98" s="40"/>
      <c r="IJK98" s="40"/>
      <c r="IJL98" s="40"/>
      <c r="IJM98" s="40"/>
      <c r="IJN98" s="40"/>
      <c r="IJO98" s="40"/>
      <c r="IJP98" s="40"/>
      <c r="IJQ98" s="40"/>
      <c r="IJR98" s="40"/>
      <c r="IJS98" s="40"/>
      <c r="IJT98" s="40"/>
      <c r="IJU98" s="40"/>
      <c r="IJV98" s="40"/>
      <c r="IJW98" s="40"/>
      <c r="IJX98" s="40"/>
      <c r="IJY98" s="40"/>
      <c r="IJZ98" s="40"/>
      <c r="IKA98" s="40"/>
      <c r="IKB98" s="40"/>
      <c r="IKC98" s="40"/>
      <c r="IKD98" s="40"/>
      <c r="IKE98" s="40"/>
      <c r="IKF98" s="40"/>
      <c r="IKG98" s="40"/>
      <c r="IKH98" s="40"/>
      <c r="IKI98" s="40"/>
      <c r="IKJ98" s="40"/>
      <c r="IKK98" s="40"/>
      <c r="IKL98" s="40"/>
      <c r="IKM98" s="40"/>
      <c r="IKN98" s="40"/>
      <c r="IKO98" s="40"/>
      <c r="IKP98" s="40"/>
      <c r="IKQ98" s="40"/>
      <c r="IKR98" s="40"/>
      <c r="IKS98" s="40"/>
      <c r="IKT98" s="40"/>
      <c r="IKU98" s="40"/>
      <c r="IKV98" s="40"/>
      <c r="IKW98" s="40"/>
      <c r="IKX98" s="40"/>
      <c r="IKY98" s="40"/>
      <c r="IKZ98" s="40"/>
      <c r="ILA98" s="40"/>
      <c r="ILB98" s="40"/>
      <c r="ILC98" s="40"/>
      <c r="ILD98" s="40"/>
      <c r="ILE98" s="40"/>
      <c r="ILF98" s="40"/>
      <c r="ILG98" s="40"/>
      <c r="ILH98" s="40"/>
      <c r="ILI98" s="40"/>
      <c r="ILJ98" s="40"/>
      <c r="ILK98" s="40"/>
      <c r="ILL98" s="40"/>
      <c r="ILM98" s="40"/>
      <c r="ILN98" s="40"/>
      <c r="ILO98" s="40"/>
      <c r="ILP98" s="40"/>
      <c r="ILQ98" s="40"/>
      <c r="ILR98" s="40"/>
      <c r="ILS98" s="40"/>
      <c r="ILT98" s="40"/>
      <c r="ILU98" s="40"/>
      <c r="ILV98" s="40"/>
      <c r="ILW98" s="40"/>
      <c r="ILX98" s="40"/>
      <c r="ILY98" s="40"/>
      <c r="ILZ98" s="40"/>
      <c r="IMA98" s="40"/>
      <c r="IMB98" s="40"/>
      <c r="IMC98" s="40"/>
      <c r="IMD98" s="40"/>
      <c r="IME98" s="40"/>
      <c r="IMF98" s="40"/>
      <c r="IMG98" s="40"/>
      <c r="IMH98" s="40"/>
      <c r="IMI98" s="40"/>
      <c r="IMJ98" s="40"/>
      <c r="IMK98" s="40"/>
      <c r="IML98" s="40"/>
      <c r="IMM98" s="40"/>
      <c r="IMN98" s="40"/>
      <c r="IMO98" s="40"/>
      <c r="IMP98" s="40"/>
      <c r="IMQ98" s="40"/>
      <c r="IMR98" s="40"/>
      <c r="IMS98" s="40"/>
      <c r="IMT98" s="40"/>
      <c r="IMU98" s="40"/>
      <c r="IMV98" s="40"/>
      <c r="IMW98" s="40"/>
      <c r="IMX98" s="40"/>
      <c r="IMY98" s="40"/>
      <c r="IMZ98" s="40"/>
      <c r="INA98" s="40"/>
      <c r="INB98" s="40"/>
      <c r="INC98" s="40"/>
      <c r="IND98" s="40"/>
      <c r="INE98" s="40"/>
      <c r="INF98" s="40"/>
      <c r="ING98" s="40"/>
      <c r="INH98" s="40"/>
      <c r="INI98" s="40"/>
      <c r="INJ98" s="40"/>
      <c r="INK98" s="40"/>
      <c r="INL98" s="40"/>
      <c r="INM98" s="40"/>
      <c r="INN98" s="40"/>
      <c r="INO98" s="40"/>
      <c r="INP98" s="40"/>
      <c r="INQ98" s="40"/>
      <c r="INR98" s="40"/>
      <c r="INS98" s="40"/>
      <c r="INT98" s="40"/>
      <c r="INU98" s="40"/>
      <c r="INV98" s="40"/>
      <c r="INW98" s="40"/>
      <c r="INX98" s="40"/>
      <c r="INY98" s="40"/>
      <c r="INZ98" s="40"/>
      <c r="IOA98" s="40"/>
      <c r="IOB98" s="40"/>
      <c r="IOC98" s="40"/>
      <c r="IOD98" s="40"/>
      <c r="IOE98" s="40"/>
      <c r="IOF98" s="40"/>
      <c r="IOG98" s="40"/>
      <c r="IOH98" s="40"/>
      <c r="IOI98" s="40"/>
      <c r="IOJ98" s="40"/>
      <c r="IOK98" s="40"/>
      <c r="IOL98" s="40"/>
      <c r="IOM98" s="40"/>
      <c r="ION98" s="40"/>
      <c r="IOO98" s="40"/>
      <c r="IOP98" s="40"/>
      <c r="IOQ98" s="40"/>
      <c r="IOR98" s="40"/>
      <c r="IOS98" s="40"/>
      <c r="IOT98" s="40"/>
      <c r="IOU98" s="40"/>
      <c r="IOV98" s="40"/>
      <c r="IOW98" s="40"/>
      <c r="IOX98" s="40"/>
      <c r="IOY98" s="40"/>
      <c r="IOZ98" s="40"/>
      <c r="IPA98" s="40"/>
      <c r="IPB98" s="40"/>
      <c r="IPC98" s="40"/>
      <c r="IPD98" s="40"/>
      <c r="IPE98" s="40"/>
      <c r="IPF98" s="40"/>
      <c r="IPG98" s="40"/>
      <c r="IPH98" s="40"/>
      <c r="IPI98" s="40"/>
      <c r="IPJ98" s="40"/>
      <c r="IPK98" s="40"/>
      <c r="IPL98" s="40"/>
      <c r="IPM98" s="40"/>
      <c r="IPN98" s="40"/>
      <c r="IPO98" s="40"/>
      <c r="IPP98" s="40"/>
      <c r="IPQ98" s="40"/>
      <c r="IPR98" s="40"/>
      <c r="IPS98" s="40"/>
      <c r="IPT98" s="40"/>
      <c r="IPU98" s="40"/>
      <c r="IPV98" s="40"/>
      <c r="IPW98" s="40"/>
      <c r="IPX98" s="40"/>
      <c r="IPY98" s="40"/>
      <c r="IPZ98" s="40"/>
      <c r="IQA98" s="40"/>
      <c r="IQB98" s="40"/>
      <c r="IQC98" s="40"/>
      <c r="IQD98" s="40"/>
      <c r="IQE98" s="40"/>
      <c r="IQF98" s="40"/>
      <c r="IQG98" s="40"/>
      <c r="IQH98" s="40"/>
      <c r="IQI98" s="40"/>
      <c r="IQJ98" s="40"/>
      <c r="IQK98" s="40"/>
      <c r="IQL98" s="40"/>
      <c r="IQM98" s="40"/>
      <c r="IQN98" s="40"/>
      <c r="IQO98" s="40"/>
      <c r="IQP98" s="40"/>
      <c r="IQQ98" s="40"/>
      <c r="IQR98" s="40"/>
      <c r="IQS98" s="40"/>
      <c r="IQT98" s="40"/>
      <c r="IQU98" s="40"/>
      <c r="IQV98" s="40"/>
      <c r="IQW98" s="40"/>
      <c r="IQX98" s="40"/>
      <c r="IQY98" s="40"/>
      <c r="IQZ98" s="40"/>
      <c r="IRA98" s="40"/>
      <c r="IRB98" s="40"/>
      <c r="IRC98" s="40"/>
      <c r="IRD98" s="40"/>
      <c r="IRE98" s="40"/>
      <c r="IRF98" s="40"/>
      <c r="IRG98" s="40"/>
      <c r="IRH98" s="40"/>
      <c r="IRI98" s="40"/>
      <c r="IRJ98" s="40"/>
      <c r="IRK98" s="40"/>
      <c r="IRL98" s="40"/>
      <c r="IRM98" s="40"/>
      <c r="IRN98" s="40"/>
      <c r="IRO98" s="40"/>
      <c r="IRP98" s="40"/>
      <c r="IRQ98" s="40"/>
      <c r="IRR98" s="40"/>
      <c r="IRS98" s="40"/>
      <c r="IRT98" s="40"/>
      <c r="IRU98" s="40"/>
      <c r="IRV98" s="40"/>
      <c r="IRW98" s="40"/>
      <c r="IRX98" s="40"/>
      <c r="IRY98" s="40"/>
      <c r="IRZ98" s="40"/>
      <c r="ISA98" s="40"/>
      <c r="ISB98" s="40"/>
      <c r="ISC98" s="40"/>
      <c r="ISD98" s="40"/>
      <c r="ISE98" s="40"/>
      <c r="ISF98" s="40"/>
      <c r="ISG98" s="40"/>
      <c r="ISH98" s="40"/>
      <c r="ISI98" s="40"/>
      <c r="ISJ98" s="40"/>
      <c r="ISK98" s="40"/>
      <c r="ISL98" s="40"/>
      <c r="ISM98" s="40"/>
      <c r="ISN98" s="40"/>
      <c r="ISO98" s="40"/>
      <c r="ISP98" s="40"/>
      <c r="ISQ98" s="40"/>
      <c r="ISR98" s="40"/>
      <c r="ISS98" s="40"/>
      <c r="IST98" s="40"/>
      <c r="ISU98" s="40"/>
      <c r="ISV98" s="40"/>
      <c r="ISW98" s="40"/>
      <c r="ISX98" s="40"/>
      <c r="ISY98" s="40"/>
      <c r="ISZ98" s="40"/>
      <c r="ITA98" s="40"/>
      <c r="ITB98" s="40"/>
      <c r="ITC98" s="40"/>
      <c r="ITD98" s="40"/>
      <c r="ITE98" s="40"/>
      <c r="ITF98" s="40"/>
      <c r="ITG98" s="40"/>
      <c r="ITH98" s="40"/>
      <c r="ITI98" s="40"/>
      <c r="ITJ98" s="40"/>
      <c r="ITK98" s="40"/>
      <c r="ITL98" s="40"/>
      <c r="ITM98" s="40"/>
      <c r="ITN98" s="40"/>
      <c r="ITO98" s="40"/>
      <c r="ITP98" s="40"/>
      <c r="ITQ98" s="40"/>
      <c r="ITR98" s="40"/>
      <c r="ITS98" s="40"/>
      <c r="ITT98" s="40"/>
      <c r="ITU98" s="40"/>
      <c r="ITV98" s="40"/>
      <c r="ITW98" s="40"/>
      <c r="ITX98" s="40"/>
      <c r="ITY98" s="40"/>
      <c r="ITZ98" s="40"/>
      <c r="IUA98" s="40"/>
      <c r="IUB98" s="40"/>
      <c r="IUC98" s="40"/>
      <c r="IUD98" s="40"/>
      <c r="IUE98" s="40"/>
      <c r="IUF98" s="40"/>
      <c r="IUG98" s="40"/>
      <c r="IUH98" s="40"/>
      <c r="IUI98" s="40"/>
      <c r="IUJ98" s="40"/>
      <c r="IUK98" s="40"/>
      <c r="IUL98" s="40"/>
      <c r="IUM98" s="40"/>
      <c r="IUN98" s="40"/>
    </row>
    <row r="99" spans="1:6644" s="40" customFormat="1" ht="24" x14ac:dyDescent="0.2">
      <c r="A99" s="34">
        <v>29</v>
      </c>
      <c r="B99" s="50" t="s">
        <v>17</v>
      </c>
      <c r="C99" s="51" t="s">
        <v>261</v>
      </c>
      <c r="D99" s="52" t="s">
        <v>32</v>
      </c>
      <c r="E99" s="62" t="s">
        <v>113</v>
      </c>
      <c r="F99" s="62" t="s">
        <v>113</v>
      </c>
      <c r="G99" s="189">
        <v>9051900</v>
      </c>
      <c r="H99" s="190">
        <v>4357500</v>
      </c>
      <c r="I99" s="54">
        <v>4978545</v>
      </c>
      <c r="J99" s="54"/>
      <c r="K99" s="54">
        <v>2795790</v>
      </c>
      <c r="L99" s="54">
        <v>21183735</v>
      </c>
    </row>
    <row r="100" spans="1:6644" s="40" customFormat="1" ht="24" x14ac:dyDescent="0.2">
      <c r="A100" s="34">
        <v>30</v>
      </c>
      <c r="B100" s="50" t="s">
        <v>17</v>
      </c>
      <c r="C100" s="51" t="s">
        <v>259</v>
      </c>
      <c r="D100" s="37" t="s">
        <v>194</v>
      </c>
      <c r="E100" s="62" t="s">
        <v>113</v>
      </c>
      <c r="F100" s="62" t="s">
        <v>113</v>
      </c>
      <c r="G100" s="189">
        <v>9051900</v>
      </c>
      <c r="H100" s="190">
        <v>1917300</v>
      </c>
      <c r="I100" s="54">
        <v>4978545</v>
      </c>
      <c r="J100" s="54"/>
      <c r="K100" s="54">
        <v>1827492</v>
      </c>
      <c r="L100" s="54">
        <v>17775237</v>
      </c>
    </row>
    <row r="101" spans="1:6644" s="40" customFormat="1" ht="24" x14ac:dyDescent="0.2">
      <c r="A101" s="34">
        <v>34</v>
      </c>
      <c r="B101" s="50" t="s">
        <v>17</v>
      </c>
      <c r="C101" s="51" t="s">
        <v>237</v>
      </c>
      <c r="D101" s="52" t="s">
        <v>49</v>
      </c>
      <c r="E101" s="62" t="s">
        <v>113</v>
      </c>
      <c r="F101" s="62" t="s">
        <v>113</v>
      </c>
      <c r="G101" s="189">
        <v>9051900</v>
      </c>
      <c r="H101" s="190">
        <v>1743000</v>
      </c>
      <c r="I101" s="54">
        <v>4978545</v>
      </c>
      <c r="J101" s="54"/>
      <c r="K101" s="54">
        <v>1254696</v>
      </c>
      <c r="L101" s="54">
        <v>17028141</v>
      </c>
    </row>
    <row r="102" spans="1:6644" s="40" customFormat="1" ht="24" x14ac:dyDescent="0.2">
      <c r="A102" s="34">
        <v>47</v>
      </c>
      <c r="B102" s="50" t="s">
        <v>37</v>
      </c>
      <c r="C102" s="61" t="s">
        <v>245</v>
      </c>
      <c r="D102" s="52" t="s">
        <v>45</v>
      </c>
      <c r="E102" s="62" t="s">
        <v>113</v>
      </c>
      <c r="F102" s="62" t="s">
        <v>113</v>
      </c>
      <c r="G102" s="189">
        <v>8326500</v>
      </c>
      <c r="H102" s="190">
        <v>3845376</v>
      </c>
      <c r="I102" s="54">
        <v>4579575</v>
      </c>
      <c r="J102" s="54"/>
      <c r="K102" s="54">
        <v>1936596</v>
      </c>
      <c r="L102" s="54">
        <v>18688047</v>
      </c>
    </row>
    <row r="103" spans="1:6644" s="40" customFormat="1" ht="12" x14ac:dyDescent="0.2">
      <c r="A103" s="34">
        <v>48</v>
      </c>
      <c r="B103" s="50" t="s">
        <v>37</v>
      </c>
      <c r="C103" s="61">
        <v>509494</v>
      </c>
      <c r="D103" s="50" t="s">
        <v>183</v>
      </c>
      <c r="E103" s="62" t="s">
        <v>113</v>
      </c>
      <c r="F103" s="62" t="s">
        <v>113</v>
      </c>
      <c r="G103" s="189">
        <v>8326500</v>
      </c>
      <c r="H103" s="190">
        <v>3364704</v>
      </c>
      <c r="I103" s="54">
        <v>4579575</v>
      </c>
      <c r="J103" s="190"/>
      <c r="K103" s="54">
        <v>681900</v>
      </c>
      <c r="L103" s="54">
        <v>16952679</v>
      </c>
    </row>
    <row r="104" spans="1:6644" s="40" customFormat="1" ht="12" x14ac:dyDescent="0.2">
      <c r="A104" s="34">
        <v>6</v>
      </c>
      <c r="B104" s="50" t="s">
        <v>108</v>
      </c>
      <c r="C104" s="51" t="s">
        <v>274</v>
      </c>
      <c r="D104" s="52" t="s">
        <v>13</v>
      </c>
      <c r="E104" s="53" t="s">
        <v>113</v>
      </c>
      <c r="F104" s="53" t="s">
        <v>113</v>
      </c>
      <c r="G104" s="189">
        <v>10587300</v>
      </c>
      <c r="H104" s="190">
        <v>5714352</v>
      </c>
      <c r="I104" s="54">
        <v>5823015.0000000009</v>
      </c>
      <c r="J104" s="54"/>
      <c r="K104" s="54">
        <v>2427564</v>
      </c>
      <c r="L104" s="54">
        <v>24552231</v>
      </c>
    </row>
    <row r="105" spans="1:6644" s="40" customFormat="1" ht="12" x14ac:dyDescent="0.2">
      <c r="A105" s="34">
        <v>83</v>
      </c>
      <c r="B105" s="50" t="s">
        <v>69</v>
      </c>
      <c r="C105" s="61" t="s">
        <v>284</v>
      </c>
      <c r="D105" s="52" t="s">
        <v>71</v>
      </c>
      <c r="E105" s="62" t="s">
        <v>113</v>
      </c>
      <c r="F105" s="62" t="s">
        <v>113</v>
      </c>
      <c r="G105" s="189">
        <v>4049100</v>
      </c>
      <c r="H105" s="190">
        <v>2633856</v>
      </c>
      <c r="I105" s="189"/>
      <c r="J105" s="189"/>
      <c r="K105" s="189"/>
      <c r="L105" s="54">
        <v>6682956</v>
      </c>
    </row>
    <row r="106" spans="1:6644" s="40" customFormat="1" ht="24" x14ac:dyDescent="0.2">
      <c r="A106" s="34">
        <v>84</v>
      </c>
      <c r="B106" s="50" t="s">
        <v>69</v>
      </c>
      <c r="C106" s="61" t="s">
        <v>279</v>
      </c>
      <c r="D106" s="52" t="s">
        <v>181</v>
      </c>
      <c r="E106" s="62" t="s">
        <v>113</v>
      </c>
      <c r="F106" s="62" t="s">
        <v>113</v>
      </c>
      <c r="G106" s="189">
        <v>4049100</v>
      </c>
      <c r="H106" s="190">
        <v>246924</v>
      </c>
      <c r="I106" s="189"/>
      <c r="J106" s="189"/>
      <c r="K106" s="189"/>
      <c r="L106" s="54">
        <v>4296024</v>
      </c>
    </row>
    <row r="107" spans="1:6644" s="40" customFormat="1" ht="36" x14ac:dyDescent="0.2">
      <c r="A107" s="34">
        <v>94</v>
      </c>
      <c r="B107" s="35" t="s">
        <v>97</v>
      </c>
      <c r="C107" s="41" t="s">
        <v>291</v>
      </c>
      <c r="D107" s="71" t="s">
        <v>293</v>
      </c>
      <c r="E107" s="60" t="s">
        <v>113</v>
      </c>
      <c r="F107" s="60" t="s">
        <v>113</v>
      </c>
      <c r="G107" s="189">
        <v>4049100</v>
      </c>
      <c r="H107" s="190">
        <v>1234620</v>
      </c>
      <c r="I107" s="189"/>
      <c r="J107" s="189"/>
      <c r="K107" s="189"/>
      <c r="L107" s="54">
        <v>5283720</v>
      </c>
    </row>
    <row r="108" spans="1:6644" s="40" customFormat="1" ht="12" x14ac:dyDescent="0.2">
      <c r="A108" s="34">
        <v>118</v>
      </c>
      <c r="B108" s="50" t="s">
        <v>297</v>
      </c>
      <c r="C108" s="61"/>
      <c r="D108" s="52" t="s">
        <v>345</v>
      </c>
      <c r="E108" s="62"/>
      <c r="F108" s="60" t="s">
        <v>113</v>
      </c>
      <c r="G108" s="189">
        <v>4402500</v>
      </c>
      <c r="H108" s="190">
        <v>82308</v>
      </c>
      <c r="I108" s="189"/>
      <c r="J108" s="189"/>
      <c r="K108" s="189"/>
      <c r="L108" s="54">
        <v>4484808</v>
      </c>
    </row>
    <row r="109" spans="1:6644" s="40" customFormat="1" ht="12" x14ac:dyDescent="0.2">
      <c r="A109" s="34">
        <v>119</v>
      </c>
      <c r="B109" s="50" t="s">
        <v>297</v>
      </c>
      <c r="C109" s="61"/>
      <c r="D109" s="52" t="s">
        <v>345</v>
      </c>
      <c r="E109" s="62"/>
      <c r="F109" s="60" t="s">
        <v>113</v>
      </c>
      <c r="G109" s="189">
        <v>4402500</v>
      </c>
      <c r="H109" s="190">
        <v>82308</v>
      </c>
      <c r="I109" s="189"/>
      <c r="J109" s="189"/>
      <c r="K109" s="189"/>
      <c r="L109" s="54">
        <v>4484808</v>
      </c>
    </row>
    <row r="110" spans="1:6644" s="40" customFormat="1" ht="12" x14ac:dyDescent="0.2">
      <c r="A110" s="34">
        <v>120</v>
      </c>
      <c r="B110" s="50" t="s">
        <v>297</v>
      </c>
      <c r="C110" s="61"/>
      <c r="D110" s="52" t="s">
        <v>345</v>
      </c>
      <c r="E110" s="62"/>
      <c r="F110" s="60" t="s">
        <v>113</v>
      </c>
      <c r="G110" s="189">
        <v>4402500</v>
      </c>
      <c r="H110" s="190">
        <v>82308</v>
      </c>
      <c r="I110" s="189"/>
      <c r="J110" s="189"/>
      <c r="K110" s="189"/>
      <c r="L110" s="54">
        <v>4484808</v>
      </c>
    </row>
    <row r="111" spans="1:6644" s="40" customFormat="1" ht="12" x14ac:dyDescent="0.2">
      <c r="A111" s="34">
        <v>121</v>
      </c>
      <c r="B111" s="50" t="s">
        <v>297</v>
      </c>
      <c r="C111" s="61"/>
      <c r="D111" s="52" t="s">
        <v>345</v>
      </c>
      <c r="E111" s="62"/>
      <c r="F111" s="60" t="s">
        <v>113</v>
      </c>
      <c r="G111" s="189">
        <v>4402500</v>
      </c>
      <c r="H111" s="190">
        <v>82308</v>
      </c>
      <c r="I111" s="189"/>
      <c r="J111" s="189"/>
      <c r="K111" s="189"/>
      <c r="L111" s="54">
        <v>4484808</v>
      </c>
    </row>
    <row r="112" spans="1:6644" s="40" customFormat="1" ht="12" x14ac:dyDescent="0.2">
      <c r="A112" s="34">
        <v>122</v>
      </c>
      <c r="B112" s="50" t="s">
        <v>297</v>
      </c>
      <c r="C112" s="61"/>
      <c r="D112" s="52" t="s">
        <v>345</v>
      </c>
      <c r="E112" s="62"/>
      <c r="F112" s="60" t="s">
        <v>113</v>
      </c>
      <c r="G112" s="189">
        <v>4402500</v>
      </c>
      <c r="H112" s="190">
        <v>82308</v>
      </c>
      <c r="I112" s="189"/>
      <c r="J112" s="189"/>
      <c r="K112" s="189"/>
      <c r="L112" s="54">
        <v>4484808</v>
      </c>
    </row>
    <row r="113" spans="1:220" s="49" customFormat="1" ht="12" x14ac:dyDescent="0.2">
      <c r="A113" s="43"/>
      <c r="B113" s="44" t="s">
        <v>346</v>
      </c>
      <c r="C113" s="45"/>
      <c r="D113" s="46"/>
      <c r="E113" s="46"/>
      <c r="F113" s="46"/>
      <c r="G113" s="47">
        <v>194929200</v>
      </c>
      <c r="H113" s="47">
        <v>60903432</v>
      </c>
      <c r="I113" s="47">
        <v>77735760</v>
      </c>
      <c r="J113" s="47">
        <v>0</v>
      </c>
      <c r="K113" s="47">
        <v>30549120</v>
      </c>
      <c r="L113" s="47">
        <v>364117512</v>
      </c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</row>
    <row r="114" spans="1:220" s="40" customFormat="1" ht="12" x14ac:dyDescent="0.2">
      <c r="A114" s="34">
        <v>63</v>
      </c>
      <c r="B114" s="50" t="s">
        <v>143</v>
      </c>
      <c r="C114" s="51" t="s">
        <v>228</v>
      </c>
      <c r="D114" s="52" t="s">
        <v>52</v>
      </c>
      <c r="E114" s="62" t="s">
        <v>111</v>
      </c>
      <c r="F114" s="62" t="s">
        <v>111</v>
      </c>
      <c r="G114" s="189">
        <v>6245100</v>
      </c>
      <c r="H114" s="190">
        <v>2756412</v>
      </c>
      <c r="I114" s="54">
        <v>1249020</v>
      </c>
      <c r="J114" s="189"/>
      <c r="K114" s="54">
        <v>1582008</v>
      </c>
      <c r="L114" s="54">
        <v>11832540</v>
      </c>
    </row>
    <row r="115" spans="1:220" s="40" customFormat="1" ht="24" x14ac:dyDescent="0.2">
      <c r="A115" s="34">
        <v>64</v>
      </c>
      <c r="B115" s="50" t="s">
        <v>143</v>
      </c>
      <c r="C115" s="51" t="s">
        <v>229</v>
      </c>
      <c r="D115" s="52" t="s">
        <v>53</v>
      </c>
      <c r="E115" s="62" t="s">
        <v>111</v>
      </c>
      <c r="F115" s="62" t="s">
        <v>111</v>
      </c>
      <c r="G115" s="189">
        <v>6245100</v>
      </c>
      <c r="H115" s="190">
        <v>1318284</v>
      </c>
      <c r="I115" s="54">
        <v>1249020</v>
      </c>
      <c r="J115" s="189"/>
      <c r="K115" s="54">
        <v>831918</v>
      </c>
      <c r="L115" s="54">
        <v>9644322</v>
      </c>
    </row>
    <row r="116" spans="1:220" s="40" customFormat="1" ht="24" x14ac:dyDescent="0.2">
      <c r="A116" s="34">
        <v>55</v>
      </c>
      <c r="B116" s="50" t="s">
        <v>95</v>
      </c>
      <c r="C116" s="51" t="s">
        <v>236</v>
      </c>
      <c r="D116" s="52" t="s">
        <v>48</v>
      </c>
      <c r="E116" s="62" t="s">
        <v>111</v>
      </c>
      <c r="F116" s="62" t="s">
        <v>111</v>
      </c>
      <c r="G116" s="189">
        <v>7344300</v>
      </c>
      <c r="H116" s="190">
        <v>3811536</v>
      </c>
      <c r="I116" s="54">
        <v>4039365.0000000005</v>
      </c>
      <c r="J116" s="54"/>
      <c r="K116" s="54">
        <v>1486542</v>
      </c>
      <c r="L116" s="54">
        <v>16681743</v>
      </c>
    </row>
    <row r="117" spans="1:220" s="40" customFormat="1" ht="12" x14ac:dyDescent="0.2">
      <c r="A117" s="34">
        <v>16</v>
      </c>
      <c r="B117" s="50" t="s">
        <v>17</v>
      </c>
      <c r="C117" s="51" t="s">
        <v>249</v>
      </c>
      <c r="D117" s="52" t="s">
        <v>22</v>
      </c>
      <c r="E117" s="53" t="s">
        <v>111</v>
      </c>
      <c r="F117" s="53" t="s">
        <v>111</v>
      </c>
      <c r="G117" s="189">
        <v>9051900</v>
      </c>
      <c r="H117" s="190">
        <v>5054700</v>
      </c>
      <c r="I117" s="54">
        <v>4978545</v>
      </c>
      <c r="J117" s="54"/>
      <c r="K117" s="54">
        <v>2373012</v>
      </c>
      <c r="L117" s="54">
        <v>21458157</v>
      </c>
    </row>
    <row r="118" spans="1:220" s="40" customFormat="1" ht="12" x14ac:dyDescent="0.2">
      <c r="A118" s="34">
        <v>17</v>
      </c>
      <c r="B118" s="50" t="s">
        <v>17</v>
      </c>
      <c r="C118" s="51" t="s">
        <v>254</v>
      </c>
      <c r="D118" s="52" t="s">
        <v>23</v>
      </c>
      <c r="E118" s="53" t="s">
        <v>111</v>
      </c>
      <c r="F118" s="53" t="s">
        <v>111</v>
      </c>
      <c r="G118" s="189">
        <v>9051900</v>
      </c>
      <c r="H118" s="190">
        <v>6274800</v>
      </c>
      <c r="I118" s="54">
        <v>4978545</v>
      </c>
      <c r="J118" s="54"/>
      <c r="K118" s="54">
        <v>2482116</v>
      </c>
      <c r="L118" s="54">
        <v>22787361</v>
      </c>
    </row>
    <row r="119" spans="1:220" s="40" customFormat="1" ht="24" x14ac:dyDescent="0.2">
      <c r="A119" s="34">
        <v>36</v>
      </c>
      <c r="B119" s="35" t="s">
        <v>37</v>
      </c>
      <c r="C119" s="35" t="s">
        <v>247</v>
      </c>
      <c r="D119" s="37" t="s">
        <v>202</v>
      </c>
      <c r="E119" s="42" t="s">
        <v>111</v>
      </c>
      <c r="F119" s="42" t="s">
        <v>111</v>
      </c>
      <c r="G119" s="186">
        <v>8326500</v>
      </c>
      <c r="H119" s="187">
        <v>801120</v>
      </c>
      <c r="I119" s="39">
        <v>4579575</v>
      </c>
      <c r="J119" s="186"/>
      <c r="K119" s="39">
        <v>627348</v>
      </c>
      <c r="L119" s="39">
        <v>14334543</v>
      </c>
    </row>
    <row r="120" spans="1:220" s="40" customFormat="1" ht="12" x14ac:dyDescent="0.2">
      <c r="A120" s="34">
        <v>43</v>
      </c>
      <c r="B120" s="50" t="s">
        <v>37</v>
      </c>
      <c r="C120" s="61" t="s">
        <v>243</v>
      </c>
      <c r="D120" s="52" t="s">
        <v>96</v>
      </c>
      <c r="E120" s="62" t="s">
        <v>111</v>
      </c>
      <c r="F120" s="62" t="s">
        <v>111</v>
      </c>
      <c r="G120" s="186">
        <v>8326500</v>
      </c>
      <c r="H120" s="187">
        <v>4646496</v>
      </c>
      <c r="I120" s="39">
        <v>4579575</v>
      </c>
      <c r="J120" s="54"/>
      <c r="K120" s="39">
        <v>2768514</v>
      </c>
      <c r="L120" s="39">
        <v>20321085</v>
      </c>
    </row>
    <row r="121" spans="1:220" s="40" customFormat="1" ht="24" x14ac:dyDescent="0.2">
      <c r="A121" s="34">
        <v>44</v>
      </c>
      <c r="B121" s="50" t="s">
        <v>37</v>
      </c>
      <c r="C121" s="61" t="s">
        <v>244</v>
      </c>
      <c r="D121" s="52" t="s">
        <v>42</v>
      </c>
      <c r="E121" s="62" t="s">
        <v>111</v>
      </c>
      <c r="F121" s="62" t="s">
        <v>111</v>
      </c>
      <c r="G121" s="189">
        <v>8326500</v>
      </c>
      <c r="H121" s="190">
        <v>3044256</v>
      </c>
      <c r="I121" s="54">
        <v>4579575</v>
      </c>
      <c r="J121" s="54"/>
      <c r="K121" s="54">
        <v>2441202</v>
      </c>
      <c r="L121" s="54">
        <v>18391533</v>
      </c>
    </row>
    <row r="122" spans="1:220" s="40" customFormat="1" ht="24" x14ac:dyDescent="0.2">
      <c r="A122" s="34">
        <v>45</v>
      </c>
      <c r="B122" s="50" t="s">
        <v>37</v>
      </c>
      <c r="C122" s="61" t="s">
        <v>246</v>
      </c>
      <c r="D122" s="52" t="s">
        <v>43</v>
      </c>
      <c r="E122" s="62" t="s">
        <v>111</v>
      </c>
      <c r="F122" s="62" t="s">
        <v>111</v>
      </c>
      <c r="G122" s="189">
        <v>8326500</v>
      </c>
      <c r="H122" s="190">
        <v>2884032</v>
      </c>
      <c r="I122" s="54">
        <v>4579575</v>
      </c>
      <c r="J122" s="54"/>
      <c r="K122" s="54">
        <v>1868406</v>
      </c>
      <c r="L122" s="54">
        <v>17658513</v>
      </c>
    </row>
    <row r="123" spans="1:220" s="40" customFormat="1" ht="24" x14ac:dyDescent="0.2">
      <c r="A123" s="34">
        <v>46</v>
      </c>
      <c r="B123" s="50" t="s">
        <v>37</v>
      </c>
      <c r="C123" s="61" t="s">
        <v>241</v>
      </c>
      <c r="D123" s="52" t="s">
        <v>44</v>
      </c>
      <c r="E123" s="62" t="s">
        <v>111</v>
      </c>
      <c r="F123" s="62" t="s">
        <v>111</v>
      </c>
      <c r="G123" s="189">
        <v>8326500</v>
      </c>
      <c r="H123" s="190">
        <v>4646496</v>
      </c>
      <c r="I123" s="54">
        <v>4579575</v>
      </c>
      <c r="J123" s="54"/>
      <c r="K123" s="54">
        <v>2072976</v>
      </c>
      <c r="L123" s="54">
        <v>19625547</v>
      </c>
    </row>
    <row r="124" spans="1:220" s="40" customFormat="1" ht="24" x14ac:dyDescent="0.2">
      <c r="A124" s="34">
        <v>4</v>
      </c>
      <c r="B124" s="50" t="s">
        <v>108</v>
      </c>
      <c r="C124" s="51" t="s">
        <v>272</v>
      </c>
      <c r="D124" s="52" t="s">
        <v>11</v>
      </c>
      <c r="E124" s="53" t="s">
        <v>111</v>
      </c>
      <c r="F124" s="53" t="s">
        <v>111</v>
      </c>
      <c r="G124" s="189">
        <v>10587300</v>
      </c>
      <c r="H124" s="190">
        <v>6530688</v>
      </c>
      <c r="I124" s="54">
        <v>5823015.0000000009</v>
      </c>
      <c r="J124" s="54"/>
      <c r="K124" s="54">
        <v>3736812</v>
      </c>
      <c r="L124" s="54">
        <v>26677815</v>
      </c>
    </row>
    <row r="125" spans="1:220" s="40" customFormat="1" ht="12" x14ac:dyDescent="0.2">
      <c r="A125" s="34">
        <v>82</v>
      </c>
      <c r="B125" s="50" t="s">
        <v>69</v>
      </c>
      <c r="C125" s="61" t="s">
        <v>280</v>
      </c>
      <c r="D125" s="52" t="s">
        <v>70</v>
      </c>
      <c r="E125" s="62" t="s">
        <v>111</v>
      </c>
      <c r="F125" s="62" t="s">
        <v>111</v>
      </c>
      <c r="G125" s="189">
        <v>4049100</v>
      </c>
      <c r="H125" s="190">
        <v>3539244</v>
      </c>
      <c r="I125" s="189"/>
      <c r="J125" s="189"/>
      <c r="K125" s="189"/>
      <c r="L125" s="54">
        <v>7588344</v>
      </c>
    </row>
    <row r="126" spans="1:220" s="40" customFormat="1" ht="24" x14ac:dyDescent="0.2">
      <c r="A126" s="34">
        <v>93</v>
      </c>
      <c r="B126" s="50" t="s">
        <v>97</v>
      </c>
      <c r="C126" s="61" t="s">
        <v>290</v>
      </c>
      <c r="D126" s="52" t="s">
        <v>82</v>
      </c>
      <c r="E126" s="62" t="s">
        <v>111</v>
      </c>
      <c r="F126" s="62" t="s">
        <v>111</v>
      </c>
      <c r="G126" s="189">
        <v>4049100</v>
      </c>
      <c r="H126" s="190">
        <v>2798472</v>
      </c>
      <c r="I126" s="189"/>
      <c r="J126" s="189"/>
      <c r="K126" s="189"/>
      <c r="L126" s="54">
        <v>6847572</v>
      </c>
    </row>
    <row r="127" spans="1:220" s="49" customFormat="1" ht="12" x14ac:dyDescent="0.2">
      <c r="A127" s="43"/>
      <c r="B127" s="44" t="s">
        <v>347</v>
      </c>
      <c r="C127" s="45"/>
      <c r="D127" s="46"/>
      <c r="E127" s="46"/>
      <c r="F127" s="46"/>
      <c r="G127" s="47">
        <v>98256300</v>
      </c>
      <c r="H127" s="47">
        <v>48106536</v>
      </c>
      <c r="I127" s="47">
        <v>45215385</v>
      </c>
      <c r="J127" s="47">
        <v>0</v>
      </c>
      <c r="K127" s="47">
        <v>22270854</v>
      </c>
      <c r="L127" s="47">
        <v>213849075</v>
      </c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</row>
    <row r="128" spans="1:220" s="40" customFormat="1" ht="12" x14ac:dyDescent="0.2">
      <c r="A128" s="34">
        <v>67</v>
      </c>
      <c r="B128" s="50" t="s">
        <v>143</v>
      </c>
      <c r="C128" s="51" t="s">
        <v>231</v>
      </c>
      <c r="D128" s="52" t="s">
        <v>56</v>
      </c>
      <c r="E128" s="62" t="s">
        <v>114</v>
      </c>
      <c r="F128" s="62" t="s">
        <v>114</v>
      </c>
      <c r="G128" s="189">
        <v>6245100</v>
      </c>
      <c r="H128" s="190">
        <v>3475476</v>
      </c>
      <c r="I128" s="54">
        <v>1249020</v>
      </c>
      <c r="J128" s="189"/>
      <c r="K128" s="54">
        <v>695538</v>
      </c>
      <c r="L128" s="54">
        <v>11665134</v>
      </c>
    </row>
    <row r="129" spans="1:6644" s="40" customFormat="1" ht="12" x14ac:dyDescent="0.2">
      <c r="A129" s="34">
        <v>68</v>
      </c>
      <c r="B129" s="50" t="s">
        <v>143</v>
      </c>
      <c r="C129" s="51" t="s">
        <v>232</v>
      </c>
      <c r="D129" s="52" t="s">
        <v>57</v>
      </c>
      <c r="E129" s="62" t="s">
        <v>114</v>
      </c>
      <c r="F129" s="62" t="s">
        <v>114</v>
      </c>
      <c r="G129" s="189">
        <v>6245100</v>
      </c>
      <c r="H129" s="190">
        <v>4194540</v>
      </c>
      <c r="I129" s="54">
        <v>1249020</v>
      </c>
      <c r="J129" s="189"/>
      <c r="K129" s="54">
        <v>2263908</v>
      </c>
      <c r="L129" s="54">
        <v>13952568</v>
      </c>
    </row>
    <row r="130" spans="1:6644" s="40" customFormat="1" ht="12" x14ac:dyDescent="0.2">
      <c r="A130" s="34">
        <v>69</v>
      </c>
      <c r="B130" s="50" t="s">
        <v>205</v>
      </c>
      <c r="C130" s="72">
        <v>500201</v>
      </c>
      <c r="D130" s="52" t="s">
        <v>58</v>
      </c>
      <c r="E130" s="62" t="s">
        <v>114</v>
      </c>
      <c r="F130" s="62" t="s">
        <v>114</v>
      </c>
      <c r="G130" s="189">
        <v>6245100</v>
      </c>
      <c r="H130" s="190">
        <v>2277036</v>
      </c>
      <c r="I130" s="54">
        <v>1249020</v>
      </c>
      <c r="J130" s="189"/>
      <c r="K130" s="54">
        <v>1227420</v>
      </c>
      <c r="L130" s="54">
        <v>10998576</v>
      </c>
    </row>
    <row r="131" spans="1:6644" s="40" customFormat="1" ht="12" x14ac:dyDescent="0.2">
      <c r="A131" s="34">
        <v>31</v>
      </c>
      <c r="B131" s="50" t="s">
        <v>17</v>
      </c>
      <c r="C131" s="51" t="s">
        <v>250</v>
      </c>
      <c r="D131" s="52" t="s">
        <v>33</v>
      </c>
      <c r="E131" s="62" t="s">
        <v>114</v>
      </c>
      <c r="F131" s="62" t="s">
        <v>114</v>
      </c>
      <c r="G131" s="189">
        <v>9051900</v>
      </c>
      <c r="H131" s="190">
        <v>6100500</v>
      </c>
      <c r="I131" s="54">
        <v>4978545</v>
      </c>
      <c r="J131" s="54"/>
      <c r="K131" s="54">
        <v>1977510</v>
      </c>
      <c r="L131" s="54">
        <v>22108455</v>
      </c>
    </row>
    <row r="132" spans="1:6644" s="40" customFormat="1" ht="24" x14ac:dyDescent="0.2">
      <c r="A132" s="34">
        <v>32</v>
      </c>
      <c r="B132" s="50" t="s">
        <v>17</v>
      </c>
      <c r="C132" s="51" t="s">
        <v>268</v>
      </c>
      <c r="D132" s="52" t="s">
        <v>34</v>
      </c>
      <c r="E132" s="62" t="s">
        <v>114</v>
      </c>
      <c r="F132" s="62" t="s">
        <v>114</v>
      </c>
      <c r="G132" s="189">
        <v>9051900</v>
      </c>
      <c r="H132" s="190">
        <v>3834600</v>
      </c>
      <c r="I132" s="54">
        <v>4978545</v>
      </c>
      <c r="J132" s="54"/>
      <c r="K132" s="54">
        <v>2345736</v>
      </c>
      <c r="L132" s="54">
        <v>20210781</v>
      </c>
    </row>
    <row r="133" spans="1:6644" s="40" customFormat="1" ht="12" x14ac:dyDescent="0.2">
      <c r="A133" s="34">
        <v>7</v>
      </c>
      <c r="B133" s="50" t="s">
        <v>108</v>
      </c>
      <c r="C133" s="51" t="s">
        <v>273</v>
      </c>
      <c r="D133" s="52" t="s">
        <v>14</v>
      </c>
      <c r="E133" s="53" t="s">
        <v>114</v>
      </c>
      <c r="F133" s="53" t="s">
        <v>114</v>
      </c>
      <c r="G133" s="189">
        <v>10587300</v>
      </c>
      <c r="H133" s="190">
        <v>7142940</v>
      </c>
      <c r="I133" s="54">
        <v>5823015.0000000009</v>
      </c>
      <c r="J133" s="54"/>
      <c r="K133" s="54">
        <v>2168442</v>
      </c>
      <c r="L133" s="54">
        <v>25721697</v>
      </c>
    </row>
    <row r="134" spans="1:6644" s="40" customFormat="1" ht="24" x14ac:dyDescent="0.2">
      <c r="A134" s="34">
        <v>86</v>
      </c>
      <c r="B134" s="50" t="s">
        <v>69</v>
      </c>
      <c r="C134" s="61" t="s">
        <v>282</v>
      </c>
      <c r="D134" s="52" t="s">
        <v>73</v>
      </c>
      <c r="E134" s="62" t="s">
        <v>114</v>
      </c>
      <c r="F134" s="62" t="s">
        <v>114</v>
      </c>
      <c r="G134" s="189">
        <v>4049100</v>
      </c>
      <c r="H134" s="190">
        <v>2551548</v>
      </c>
      <c r="I134" s="189"/>
      <c r="J134" s="189"/>
      <c r="K134" s="189"/>
      <c r="L134" s="54">
        <v>6600648</v>
      </c>
    </row>
    <row r="135" spans="1:6644" s="40" customFormat="1" ht="12" x14ac:dyDescent="0.2">
      <c r="A135" s="34">
        <v>87</v>
      </c>
      <c r="B135" s="50" t="s">
        <v>69</v>
      </c>
      <c r="C135" s="61" t="s">
        <v>285</v>
      </c>
      <c r="D135" s="52" t="s">
        <v>103</v>
      </c>
      <c r="E135" s="62" t="s">
        <v>114</v>
      </c>
      <c r="F135" s="62" t="s">
        <v>114</v>
      </c>
      <c r="G135" s="189">
        <v>4049100</v>
      </c>
      <c r="H135" s="190">
        <v>2633856</v>
      </c>
      <c r="I135" s="189"/>
      <c r="J135" s="189"/>
      <c r="K135" s="189"/>
      <c r="L135" s="54">
        <v>6682956</v>
      </c>
    </row>
    <row r="136" spans="1:6644" s="40" customFormat="1" ht="12" x14ac:dyDescent="0.2">
      <c r="A136" s="34">
        <v>91</v>
      </c>
      <c r="B136" s="50" t="s">
        <v>74</v>
      </c>
      <c r="C136" s="61" t="s">
        <v>289</v>
      </c>
      <c r="D136" s="52" t="s">
        <v>137</v>
      </c>
      <c r="E136" s="62" t="s">
        <v>114</v>
      </c>
      <c r="F136" s="62" t="s">
        <v>114</v>
      </c>
      <c r="G136" s="189">
        <v>4199700</v>
      </c>
      <c r="H136" s="190">
        <v>493848</v>
      </c>
      <c r="I136" s="189"/>
      <c r="J136" s="189"/>
      <c r="K136" s="189"/>
      <c r="L136" s="54">
        <v>4693548</v>
      </c>
    </row>
    <row r="137" spans="1:6644" s="40" customFormat="1" ht="12" x14ac:dyDescent="0.2">
      <c r="A137" s="34">
        <v>113</v>
      </c>
      <c r="B137" s="50" t="s">
        <v>297</v>
      </c>
      <c r="C137" s="61"/>
      <c r="D137" s="52" t="s">
        <v>345</v>
      </c>
      <c r="E137" s="62"/>
      <c r="F137" s="62" t="s">
        <v>114</v>
      </c>
      <c r="G137" s="189">
        <v>4402500</v>
      </c>
      <c r="H137" s="190">
        <v>82308</v>
      </c>
      <c r="I137" s="189"/>
      <c r="J137" s="189"/>
      <c r="K137" s="189"/>
      <c r="L137" s="54">
        <v>4484808</v>
      </c>
    </row>
    <row r="138" spans="1:6644" s="40" customFormat="1" ht="12" x14ac:dyDescent="0.2">
      <c r="A138" s="34">
        <v>114</v>
      </c>
      <c r="B138" s="50" t="s">
        <v>297</v>
      </c>
      <c r="C138" s="61"/>
      <c r="D138" s="52" t="s">
        <v>345</v>
      </c>
      <c r="E138" s="62"/>
      <c r="F138" s="62" t="s">
        <v>114</v>
      </c>
      <c r="G138" s="189">
        <v>4402500</v>
      </c>
      <c r="H138" s="190">
        <v>82308</v>
      </c>
      <c r="I138" s="189"/>
      <c r="J138" s="189"/>
      <c r="K138" s="189"/>
      <c r="L138" s="54">
        <v>4484808</v>
      </c>
    </row>
    <row r="139" spans="1:6644" s="40" customFormat="1" ht="12" x14ac:dyDescent="0.2">
      <c r="A139" s="34">
        <v>115</v>
      </c>
      <c r="B139" s="50" t="s">
        <v>297</v>
      </c>
      <c r="C139" s="61"/>
      <c r="D139" s="52" t="s">
        <v>345</v>
      </c>
      <c r="E139" s="62"/>
      <c r="F139" s="62" t="s">
        <v>114</v>
      </c>
      <c r="G139" s="189">
        <v>4402500</v>
      </c>
      <c r="H139" s="190">
        <v>82308</v>
      </c>
      <c r="I139" s="189"/>
      <c r="J139" s="189"/>
      <c r="K139" s="189"/>
      <c r="L139" s="54">
        <v>4484808</v>
      </c>
    </row>
    <row r="140" spans="1:6644" s="40" customFormat="1" ht="12" x14ac:dyDescent="0.2">
      <c r="A140" s="34">
        <v>116</v>
      </c>
      <c r="B140" s="50" t="s">
        <v>297</v>
      </c>
      <c r="C140" s="61"/>
      <c r="D140" s="52" t="s">
        <v>345</v>
      </c>
      <c r="E140" s="62"/>
      <c r="F140" s="62" t="s">
        <v>114</v>
      </c>
      <c r="G140" s="189">
        <v>4402500</v>
      </c>
      <c r="H140" s="190">
        <v>82308</v>
      </c>
      <c r="I140" s="189"/>
      <c r="J140" s="189"/>
      <c r="K140" s="189"/>
      <c r="L140" s="54">
        <v>4484808</v>
      </c>
    </row>
    <row r="141" spans="1:6644" s="40" customFormat="1" ht="12" x14ac:dyDescent="0.2">
      <c r="A141" s="34">
        <v>117</v>
      </c>
      <c r="B141" s="50" t="s">
        <v>297</v>
      </c>
      <c r="C141" s="61"/>
      <c r="D141" s="52" t="s">
        <v>345</v>
      </c>
      <c r="E141" s="62"/>
      <c r="F141" s="62" t="s">
        <v>114</v>
      </c>
      <c r="G141" s="189">
        <v>4402500</v>
      </c>
      <c r="H141" s="190">
        <v>82308</v>
      </c>
      <c r="I141" s="189"/>
      <c r="J141" s="189"/>
      <c r="K141" s="189"/>
      <c r="L141" s="54">
        <v>4484808</v>
      </c>
    </row>
    <row r="142" spans="1:6644" s="49" customFormat="1" ht="12" x14ac:dyDescent="0.2">
      <c r="A142" s="43"/>
      <c r="B142" s="44" t="s">
        <v>348</v>
      </c>
      <c r="C142" s="45"/>
      <c r="D142" s="46"/>
      <c r="E142" s="46"/>
      <c r="F142" s="46"/>
      <c r="G142" s="47">
        <v>81736800</v>
      </c>
      <c r="H142" s="47">
        <v>33115884</v>
      </c>
      <c r="I142" s="47">
        <v>19527165</v>
      </c>
      <c r="J142" s="47">
        <v>0</v>
      </c>
      <c r="K142" s="47">
        <v>10678554</v>
      </c>
      <c r="L142" s="47">
        <v>145058403</v>
      </c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</row>
    <row r="143" spans="1:6644" s="48" customFormat="1" ht="12.75" thickBot="1" x14ac:dyDescent="0.25">
      <c r="A143" s="48" t="s">
        <v>349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40"/>
      <c r="IW143" s="40"/>
      <c r="IX143" s="40"/>
      <c r="IY143" s="40"/>
      <c r="IZ143" s="40"/>
      <c r="JA143" s="40"/>
      <c r="JB143" s="40"/>
      <c r="JC143" s="40"/>
      <c r="JD143" s="40"/>
      <c r="JE143" s="40"/>
      <c r="JF143" s="40"/>
      <c r="JG143" s="40"/>
      <c r="JH143" s="40"/>
      <c r="JI143" s="40"/>
      <c r="JJ143" s="40"/>
      <c r="JK143" s="40"/>
      <c r="JL143" s="40"/>
      <c r="JM143" s="40"/>
      <c r="JN143" s="40"/>
      <c r="JO143" s="40"/>
      <c r="JP143" s="40"/>
      <c r="JQ143" s="40"/>
      <c r="JR143" s="40"/>
      <c r="JS143" s="40"/>
      <c r="JT143" s="40"/>
      <c r="JU143" s="40"/>
      <c r="JV143" s="40"/>
      <c r="JW143" s="40"/>
      <c r="JX143" s="40"/>
      <c r="JY143" s="40"/>
      <c r="JZ143" s="40"/>
      <c r="KA143" s="40"/>
      <c r="KB143" s="40"/>
      <c r="KC143" s="40"/>
      <c r="KD143" s="40"/>
      <c r="KE143" s="40"/>
      <c r="KF143" s="40"/>
      <c r="KG143" s="40"/>
      <c r="KH143" s="40"/>
      <c r="KI143" s="40"/>
      <c r="KJ143" s="40"/>
      <c r="KK143" s="40"/>
      <c r="KL143" s="40"/>
      <c r="KM143" s="40"/>
      <c r="KN143" s="40"/>
      <c r="KO143" s="40"/>
      <c r="KP143" s="40"/>
      <c r="KQ143" s="40"/>
      <c r="KR143" s="40"/>
      <c r="KS143" s="40"/>
      <c r="KT143" s="40"/>
      <c r="KU143" s="40"/>
      <c r="KV143" s="40"/>
      <c r="KW143" s="40"/>
      <c r="KX143" s="40"/>
      <c r="KY143" s="40"/>
      <c r="KZ143" s="40"/>
      <c r="LA143" s="40"/>
      <c r="LB143" s="40"/>
      <c r="LC143" s="40"/>
      <c r="LD143" s="40"/>
      <c r="LE143" s="40"/>
      <c r="LF143" s="40"/>
      <c r="LG143" s="40"/>
      <c r="LH143" s="40"/>
      <c r="LI143" s="40"/>
      <c r="LJ143" s="40"/>
      <c r="LK143" s="40"/>
      <c r="LL143" s="40"/>
      <c r="LM143" s="40"/>
      <c r="LN143" s="40"/>
      <c r="LO143" s="40"/>
      <c r="LP143" s="40"/>
      <c r="LQ143" s="40"/>
      <c r="LR143" s="40"/>
      <c r="LS143" s="40"/>
      <c r="LT143" s="40"/>
      <c r="LU143" s="40"/>
      <c r="LV143" s="40"/>
      <c r="LW143" s="40"/>
      <c r="LX143" s="40"/>
      <c r="LY143" s="40"/>
      <c r="LZ143" s="40"/>
      <c r="MA143" s="40"/>
      <c r="MB143" s="40"/>
      <c r="MC143" s="40"/>
      <c r="MD143" s="40"/>
      <c r="ME143" s="40"/>
      <c r="MF143" s="40"/>
      <c r="MG143" s="40"/>
      <c r="MH143" s="40"/>
      <c r="MI143" s="40"/>
      <c r="MJ143" s="40"/>
      <c r="MK143" s="40"/>
      <c r="ML143" s="40"/>
      <c r="MM143" s="40"/>
      <c r="MN143" s="40"/>
      <c r="MO143" s="40"/>
      <c r="MP143" s="40"/>
      <c r="MQ143" s="40"/>
      <c r="MR143" s="40"/>
      <c r="MS143" s="40"/>
      <c r="MT143" s="40"/>
      <c r="MU143" s="40"/>
      <c r="MV143" s="40"/>
      <c r="MW143" s="40"/>
      <c r="MX143" s="40"/>
      <c r="MY143" s="40"/>
      <c r="MZ143" s="40"/>
      <c r="NA143" s="40"/>
      <c r="NB143" s="40"/>
      <c r="NC143" s="40"/>
      <c r="ND143" s="40"/>
      <c r="NE143" s="40"/>
      <c r="NF143" s="40"/>
      <c r="NG143" s="40"/>
      <c r="NH143" s="40"/>
      <c r="NI143" s="40"/>
      <c r="NJ143" s="40"/>
      <c r="NK143" s="40"/>
      <c r="NL143" s="40"/>
      <c r="NM143" s="40"/>
      <c r="NN143" s="40"/>
      <c r="NO143" s="40"/>
      <c r="NP143" s="40"/>
      <c r="NQ143" s="40"/>
      <c r="NR143" s="40"/>
      <c r="NS143" s="40"/>
      <c r="NT143" s="40"/>
      <c r="NU143" s="40"/>
      <c r="NV143" s="40"/>
      <c r="NW143" s="40"/>
      <c r="NX143" s="40"/>
      <c r="NY143" s="40"/>
      <c r="NZ143" s="40"/>
      <c r="OA143" s="40"/>
      <c r="OB143" s="40"/>
      <c r="OC143" s="40"/>
      <c r="OD143" s="40"/>
      <c r="OE143" s="40"/>
      <c r="OF143" s="40"/>
      <c r="OG143" s="40"/>
      <c r="OH143" s="40"/>
      <c r="OI143" s="40"/>
      <c r="OJ143" s="40"/>
      <c r="OK143" s="40"/>
      <c r="OL143" s="40"/>
      <c r="OM143" s="40"/>
      <c r="ON143" s="40"/>
      <c r="OO143" s="40"/>
      <c r="OP143" s="40"/>
      <c r="OQ143" s="40"/>
      <c r="OR143" s="40"/>
      <c r="OS143" s="40"/>
      <c r="OT143" s="40"/>
      <c r="OU143" s="40"/>
      <c r="OV143" s="40"/>
      <c r="OW143" s="40"/>
      <c r="OX143" s="40"/>
      <c r="OY143" s="40"/>
      <c r="OZ143" s="40"/>
      <c r="PA143" s="40"/>
      <c r="PB143" s="40"/>
      <c r="PC143" s="40"/>
      <c r="PD143" s="40"/>
      <c r="PE143" s="40"/>
      <c r="PF143" s="40"/>
      <c r="PG143" s="40"/>
      <c r="PH143" s="40"/>
      <c r="PI143" s="40"/>
      <c r="PJ143" s="40"/>
      <c r="PK143" s="40"/>
      <c r="PL143" s="40"/>
      <c r="PM143" s="40"/>
      <c r="PN143" s="40"/>
      <c r="PO143" s="40"/>
      <c r="PP143" s="40"/>
      <c r="PQ143" s="40"/>
      <c r="PR143" s="40"/>
      <c r="PS143" s="40"/>
      <c r="PT143" s="40"/>
      <c r="PU143" s="40"/>
      <c r="PV143" s="40"/>
      <c r="PW143" s="40"/>
      <c r="PX143" s="40"/>
      <c r="PY143" s="40"/>
      <c r="PZ143" s="40"/>
      <c r="QA143" s="40"/>
      <c r="QB143" s="40"/>
      <c r="QC143" s="40"/>
      <c r="QD143" s="40"/>
      <c r="QE143" s="40"/>
      <c r="QF143" s="40"/>
      <c r="QG143" s="40"/>
      <c r="QH143" s="40"/>
      <c r="QI143" s="40"/>
      <c r="QJ143" s="40"/>
      <c r="QK143" s="40"/>
      <c r="QL143" s="40"/>
      <c r="QM143" s="40"/>
      <c r="QN143" s="40"/>
      <c r="QO143" s="40"/>
      <c r="QP143" s="40"/>
      <c r="QQ143" s="40"/>
      <c r="QR143" s="40"/>
      <c r="QS143" s="40"/>
      <c r="QT143" s="40"/>
      <c r="QU143" s="40"/>
      <c r="QV143" s="40"/>
      <c r="QW143" s="40"/>
      <c r="QX143" s="40"/>
      <c r="QY143" s="40"/>
      <c r="QZ143" s="40"/>
      <c r="RA143" s="40"/>
      <c r="RB143" s="40"/>
      <c r="RC143" s="40"/>
      <c r="RD143" s="40"/>
      <c r="RE143" s="40"/>
      <c r="RF143" s="40"/>
      <c r="RG143" s="40"/>
      <c r="RH143" s="40"/>
      <c r="RI143" s="40"/>
      <c r="RJ143" s="40"/>
      <c r="RK143" s="40"/>
      <c r="RL143" s="40"/>
      <c r="RM143" s="40"/>
      <c r="RN143" s="40"/>
      <c r="RO143" s="40"/>
      <c r="RP143" s="40"/>
      <c r="RQ143" s="40"/>
      <c r="RR143" s="40"/>
      <c r="RS143" s="40"/>
      <c r="RT143" s="40"/>
      <c r="RU143" s="40"/>
      <c r="RV143" s="40"/>
      <c r="RW143" s="40"/>
      <c r="RX143" s="40"/>
      <c r="RY143" s="40"/>
      <c r="RZ143" s="40"/>
      <c r="SA143" s="40"/>
      <c r="SB143" s="40"/>
      <c r="SC143" s="40"/>
      <c r="SD143" s="40"/>
      <c r="SE143" s="40"/>
      <c r="SF143" s="40"/>
      <c r="SG143" s="40"/>
      <c r="SH143" s="40"/>
      <c r="SI143" s="40"/>
      <c r="SJ143" s="40"/>
      <c r="SK143" s="40"/>
      <c r="SL143" s="40"/>
      <c r="SM143" s="40"/>
      <c r="SN143" s="40"/>
      <c r="SO143" s="40"/>
      <c r="SP143" s="40"/>
      <c r="SQ143" s="40"/>
      <c r="SR143" s="40"/>
      <c r="SS143" s="40"/>
      <c r="ST143" s="40"/>
      <c r="SU143" s="40"/>
      <c r="SV143" s="40"/>
      <c r="SW143" s="40"/>
      <c r="SX143" s="40"/>
      <c r="SY143" s="40"/>
      <c r="SZ143" s="40"/>
      <c r="TA143" s="40"/>
      <c r="TB143" s="40"/>
      <c r="TC143" s="40"/>
      <c r="TD143" s="40"/>
      <c r="TE143" s="40"/>
      <c r="TF143" s="40"/>
      <c r="TG143" s="40"/>
      <c r="TH143" s="40"/>
      <c r="TI143" s="40"/>
      <c r="TJ143" s="40"/>
      <c r="TK143" s="40"/>
      <c r="TL143" s="40"/>
      <c r="TM143" s="40"/>
      <c r="TN143" s="40"/>
      <c r="TO143" s="40"/>
      <c r="TP143" s="40"/>
      <c r="TQ143" s="40"/>
      <c r="TR143" s="40"/>
      <c r="TS143" s="40"/>
      <c r="TT143" s="40"/>
      <c r="TU143" s="40"/>
      <c r="TV143" s="40"/>
      <c r="TW143" s="40"/>
      <c r="TX143" s="40"/>
      <c r="TY143" s="40"/>
      <c r="TZ143" s="40"/>
      <c r="UA143" s="40"/>
      <c r="UB143" s="40"/>
      <c r="UC143" s="40"/>
      <c r="UD143" s="40"/>
      <c r="UE143" s="40"/>
      <c r="UF143" s="40"/>
      <c r="UG143" s="40"/>
      <c r="UH143" s="40"/>
      <c r="UI143" s="40"/>
      <c r="UJ143" s="40"/>
      <c r="UK143" s="40"/>
      <c r="UL143" s="40"/>
      <c r="UM143" s="40"/>
      <c r="UN143" s="40"/>
      <c r="UO143" s="40"/>
      <c r="UP143" s="40"/>
      <c r="UQ143" s="40"/>
      <c r="UR143" s="40"/>
      <c r="US143" s="40"/>
      <c r="UT143" s="40"/>
      <c r="UU143" s="40"/>
      <c r="UV143" s="40"/>
      <c r="UW143" s="40"/>
      <c r="UX143" s="40"/>
      <c r="UY143" s="40"/>
      <c r="UZ143" s="40"/>
      <c r="VA143" s="40"/>
      <c r="VB143" s="40"/>
      <c r="VC143" s="40"/>
      <c r="VD143" s="40"/>
      <c r="VE143" s="40"/>
      <c r="VF143" s="40"/>
      <c r="VG143" s="40"/>
      <c r="VH143" s="40"/>
      <c r="VI143" s="40"/>
      <c r="VJ143" s="40"/>
      <c r="VK143" s="40"/>
      <c r="VL143" s="40"/>
      <c r="VM143" s="40"/>
      <c r="VN143" s="40"/>
      <c r="VO143" s="40"/>
      <c r="VP143" s="40"/>
      <c r="VQ143" s="40"/>
      <c r="VR143" s="40"/>
      <c r="VS143" s="40"/>
      <c r="VT143" s="40"/>
      <c r="VU143" s="40"/>
      <c r="VV143" s="40"/>
      <c r="VW143" s="40"/>
      <c r="VX143" s="40"/>
      <c r="VY143" s="40"/>
      <c r="VZ143" s="40"/>
      <c r="WA143" s="40"/>
      <c r="WB143" s="40"/>
      <c r="WC143" s="40"/>
      <c r="WD143" s="40"/>
      <c r="WE143" s="40"/>
      <c r="WF143" s="40"/>
      <c r="WG143" s="40"/>
      <c r="WH143" s="40"/>
      <c r="WI143" s="40"/>
      <c r="WJ143" s="40"/>
      <c r="WK143" s="40"/>
      <c r="WL143" s="40"/>
      <c r="WM143" s="40"/>
      <c r="WN143" s="40"/>
      <c r="WO143" s="40"/>
      <c r="WP143" s="40"/>
      <c r="WQ143" s="40"/>
      <c r="WR143" s="40"/>
      <c r="WS143" s="40"/>
      <c r="WT143" s="40"/>
      <c r="WU143" s="40"/>
      <c r="WV143" s="40"/>
      <c r="WW143" s="40"/>
      <c r="WX143" s="40"/>
      <c r="WY143" s="40"/>
      <c r="WZ143" s="40"/>
      <c r="XA143" s="40"/>
      <c r="XB143" s="40"/>
      <c r="XC143" s="40"/>
      <c r="XD143" s="40"/>
      <c r="XE143" s="40"/>
      <c r="XF143" s="40"/>
      <c r="XG143" s="40"/>
      <c r="XH143" s="40"/>
      <c r="XI143" s="40"/>
      <c r="XJ143" s="40"/>
      <c r="XK143" s="40"/>
      <c r="XL143" s="40"/>
      <c r="XM143" s="40"/>
      <c r="XN143" s="40"/>
      <c r="XO143" s="40"/>
      <c r="XP143" s="40"/>
      <c r="XQ143" s="40"/>
      <c r="XR143" s="40"/>
      <c r="XS143" s="40"/>
      <c r="XT143" s="40"/>
      <c r="XU143" s="40"/>
      <c r="XV143" s="40"/>
      <c r="XW143" s="40"/>
      <c r="XX143" s="40"/>
      <c r="XY143" s="40"/>
      <c r="XZ143" s="40"/>
      <c r="YA143" s="40"/>
      <c r="YB143" s="40"/>
      <c r="YC143" s="40"/>
      <c r="YD143" s="40"/>
      <c r="YE143" s="40"/>
      <c r="YF143" s="40"/>
      <c r="YG143" s="40"/>
      <c r="YH143" s="40"/>
      <c r="YI143" s="40"/>
      <c r="YJ143" s="40"/>
      <c r="YK143" s="40"/>
      <c r="YL143" s="40"/>
      <c r="YM143" s="40"/>
      <c r="YN143" s="40"/>
      <c r="YO143" s="40"/>
      <c r="YP143" s="40"/>
      <c r="YQ143" s="40"/>
      <c r="YR143" s="40"/>
      <c r="YS143" s="40"/>
      <c r="YT143" s="40"/>
      <c r="YU143" s="40"/>
      <c r="YV143" s="40"/>
      <c r="YW143" s="40"/>
      <c r="YX143" s="40"/>
      <c r="YY143" s="40"/>
      <c r="YZ143" s="40"/>
      <c r="ZA143" s="40"/>
      <c r="ZB143" s="40"/>
      <c r="ZC143" s="40"/>
      <c r="ZD143" s="40"/>
      <c r="ZE143" s="40"/>
      <c r="ZF143" s="40"/>
      <c r="ZG143" s="40"/>
      <c r="ZH143" s="40"/>
      <c r="ZI143" s="40"/>
      <c r="ZJ143" s="40"/>
      <c r="ZK143" s="40"/>
      <c r="ZL143" s="40"/>
      <c r="ZM143" s="40"/>
      <c r="ZN143" s="40"/>
      <c r="ZO143" s="40"/>
      <c r="ZP143" s="40"/>
      <c r="ZQ143" s="40"/>
      <c r="ZR143" s="40"/>
      <c r="ZS143" s="40"/>
      <c r="ZT143" s="40"/>
      <c r="ZU143" s="40"/>
      <c r="ZV143" s="40"/>
      <c r="ZW143" s="40"/>
      <c r="ZX143" s="40"/>
      <c r="ZY143" s="40"/>
      <c r="ZZ143" s="40"/>
      <c r="AAA143" s="40"/>
      <c r="AAB143" s="40"/>
      <c r="AAC143" s="40"/>
      <c r="AAD143" s="40"/>
      <c r="AAE143" s="40"/>
      <c r="AAF143" s="40"/>
      <c r="AAG143" s="40"/>
      <c r="AAH143" s="40"/>
      <c r="AAI143" s="40"/>
      <c r="AAJ143" s="40"/>
      <c r="AAK143" s="40"/>
      <c r="AAL143" s="40"/>
      <c r="AAM143" s="40"/>
      <c r="AAN143" s="40"/>
      <c r="AAO143" s="40"/>
      <c r="AAP143" s="40"/>
      <c r="AAQ143" s="40"/>
      <c r="AAR143" s="40"/>
      <c r="AAS143" s="40"/>
      <c r="AAT143" s="40"/>
      <c r="AAU143" s="40"/>
      <c r="AAV143" s="40"/>
      <c r="AAW143" s="40"/>
      <c r="AAX143" s="40"/>
      <c r="AAY143" s="40"/>
      <c r="AAZ143" s="40"/>
      <c r="ABA143" s="40"/>
      <c r="ABB143" s="40"/>
      <c r="ABC143" s="40"/>
      <c r="ABD143" s="40"/>
      <c r="ABE143" s="40"/>
      <c r="ABF143" s="40"/>
      <c r="ABG143" s="40"/>
      <c r="ABH143" s="40"/>
      <c r="ABI143" s="40"/>
      <c r="ABJ143" s="40"/>
      <c r="ABK143" s="40"/>
      <c r="ABL143" s="40"/>
      <c r="ABM143" s="40"/>
      <c r="ABN143" s="40"/>
      <c r="ABO143" s="40"/>
      <c r="ABP143" s="40"/>
      <c r="ABQ143" s="40"/>
      <c r="ABR143" s="40"/>
      <c r="ABS143" s="40"/>
      <c r="ABT143" s="40"/>
      <c r="ABU143" s="40"/>
      <c r="ABV143" s="40"/>
      <c r="ABW143" s="40"/>
      <c r="ABX143" s="40"/>
      <c r="ABY143" s="40"/>
      <c r="ABZ143" s="40"/>
      <c r="ACA143" s="40"/>
      <c r="ACB143" s="40"/>
      <c r="ACC143" s="40"/>
      <c r="ACD143" s="40"/>
      <c r="ACE143" s="40"/>
      <c r="ACF143" s="40"/>
      <c r="ACG143" s="40"/>
      <c r="ACH143" s="40"/>
      <c r="ACI143" s="40"/>
      <c r="ACJ143" s="40"/>
      <c r="ACK143" s="40"/>
      <c r="ACL143" s="40"/>
      <c r="ACM143" s="40"/>
      <c r="ACN143" s="40"/>
      <c r="ACO143" s="40"/>
      <c r="ACP143" s="40"/>
      <c r="ACQ143" s="40"/>
      <c r="ACR143" s="40"/>
      <c r="ACS143" s="40"/>
      <c r="ACT143" s="40"/>
      <c r="ACU143" s="40"/>
      <c r="ACV143" s="40"/>
      <c r="ACW143" s="40"/>
      <c r="ACX143" s="40"/>
      <c r="ACY143" s="40"/>
      <c r="ACZ143" s="40"/>
      <c r="ADA143" s="40"/>
      <c r="ADB143" s="40"/>
      <c r="ADC143" s="40"/>
      <c r="ADD143" s="40"/>
      <c r="ADE143" s="40"/>
      <c r="ADF143" s="40"/>
      <c r="ADG143" s="40"/>
      <c r="ADH143" s="40"/>
      <c r="ADI143" s="40"/>
      <c r="ADJ143" s="40"/>
      <c r="ADK143" s="40"/>
      <c r="ADL143" s="40"/>
      <c r="ADM143" s="40"/>
      <c r="ADN143" s="40"/>
      <c r="ADO143" s="40"/>
      <c r="ADP143" s="40"/>
      <c r="ADQ143" s="40"/>
      <c r="ADR143" s="40"/>
      <c r="ADS143" s="40"/>
      <c r="ADT143" s="40"/>
      <c r="ADU143" s="40"/>
      <c r="ADV143" s="40"/>
      <c r="ADW143" s="40"/>
      <c r="ADX143" s="40"/>
      <c r="ADY143" s="40"/>
      <c r="ADZ143" s="40"/>
      <c r="AEA143" s="40"/>
      <c r="AEB143" s="40"/>
      <c r="AEC143" s="40"/>
      <c r="AED143" s="40"/>
      <c r="AEE143" s="40"/>
      <c r="AEF143" s="40"/>
      <c r="AEG143" s="40"/>
      <c r="AEH143" s="40"/>
      <c r="AEI143" s="40"/>
      <c r="AEJ143" s="40"/>
      <c r="AEK143" s="40"/>
      <c r="AEL143" s="40"/>
      <c r="AEM143" s="40"/>
      <c r="AEN143" s="40"/>
      <c r="AEO143" s="40"/>
      <c r="AEP143" s="40"/>
      <c r="AEQ143" s="40"/>
      <c r="AER143" s="40"/>
      <c r="AES143" s="40"/>
      <c r="AET143" s="40"/>
      <c r="AEU143" s="40"/>
      <c r="AEV143" s="40"/>
      <c r="AEW143" s="40"/>
      <c r="AEX143" s="40"/>
      <c r="AEY143" s="40"/>
      <c r="AEZ143" s="40"/>
      <c r="AFA143" s="40"/>
      <c r="AFB143" s="40"/>
      <c r="AFC143" s="40"/>
      <c r="AFD143" s="40"/>
      <c r="AFE143" s="40"/>
      <c r="AFF143" s="40"/>
      <c r="AFG143" s="40"/>
      <c r="AFH143" s="40"/>
      <c r="AFI143" s="40"/>
      <c r="AFJ143" s="40"/>
      <c r="AFK143" s="40"/>
      <c r="AFL143" s="40"/>
      <c r="AFM143" s="40"/>
      <c r="AFN143" s="40"/>
      <c r="AFO143" s="40"/>
      <c r="AFP143" s="40"/>
      <c r="AFQ143" s="40"/>
      <c r="AFR143" s="40"/>
      <c r="AFS143" s="40"/>
      <c r="AFT143" s="40"/>
      <c r="AFU143" s="40"/>
      <c r="AFV143" s="40"/>
      <c r="AFW143" s="40"/>
      <c r="AFX143" s="40"/>
      <c r="AFY143" s="40"/>
      <c r="AFZ143" s="40"/>
      <c r="AGA143" s="40"/>
      <c r="AGB143" s="40"/>
      <c r="AGC143" s="40"/>
      <c r="AGD143" s="40"/>
      <c r="AGE143" s="40"/>
      <c r="AGF143" s="40"/>
      <c r="AGG143" s="40"/>
      <c r="AGH143" s="40"/>
      <c r="AGI143" s="40"/>
      <c r="AGJ143" s="40"/>
      <c r="AGK143" s="40"/>
      <c r="AGL143" s="40"/>
      <c r="AGM143" s="40"/>
      <c r="AGN143" s="40"/>
      <c r="AGO143" s="40"/>
      <c r="AGP143" s="40"/>
      <c r="AGQ143" s="40"/>
      <c r="AGR143" s="40"/>
      <c r="AGS143" s="40"/>
      <c r="AGT143" s="40"/>
      <c r="AGU143" s="40"/>
      <c r="AGV143" s="40"/>
      <c r="AGW143" s="40"/>
      <c r="AGX143" s="40"/>
      <c r="AGY143" s="40"/>
      <c r="AGZ143" s="40"/>
      <c r="AHA143" s="40"/>
      <c r="AHB143" s="40"/>
      <c r="AHC143" s="40"/>
      <c r="AHD143" s="40"/>
      <c r="AHE143" s="40"/>
      <c r="AHF143" s="40"/>
      <c r="AHG143" s="40"/>
      <c r="AHH143" s="40"/>
      <c r="AHI143" s="40"/>
      <c r="AHJ143" s="40"/>
      <c r="AHK143" s="40"/>
      <c r="AHL143" s="40"/>
      <c r="AHM143" s="40"/>
      <c r="AHN143" s="40"/>
      <c r="AHO143" s="40"/>
      <c r="AHP143" s="40"/>
      <c r="AHQ143" s="40"/>
      <c r="AHR143" s="40"/>
      <c r="AHS143" s="40"/>
      <c r="AHT143" s="40"/>
      <c r="AHU143" s="40"/>
      <c r="AHV143" s="40"/>
      <c r="AHW143" s="40"/>
      <c r="AHX143" s="40"/>
      <c r="AHY143" s="40"/>
      <c r="AHZ143" s="40"/>
      <c r="AIA143" s="40"/>
      <c r="AIB143" s="40"/>
      <c r="AIC143" s="40"/>
      <c r="AID143" s="40"/>
      <c r="AIE143" s="40"/>
      <c r="AIF143" s="40"/>
      <c r="AIG143" s="40"/>
      <c r="AIH143" s="40"/>
      <c r="AII143" s="40"/>
      <c r="AIJ143" s="40"/>
      <c r="AIK143" s="40"/>
      <c r="AIL143" s="40"/>
      <c r="AIM143" s="40"/>
      <c r="AIN143" s="40"/>
      <c r="AIO143" s="40"/>
      <c r="AIP143" s="40"/>
      <c r="AIQ143" s="40"/>
      <c r="AIR143" s="40"/>
      <c r="AIS143" s="40"/>
      <c r="AIT143" s="40"/>
      <c r="AIU143" s="40"/>
      <c r="AIV143" s="40"/>
      <c r="AIW143" s="40"/>
      <c r="AIX143" s="40"/>
      <c r="AIY143" s="40"/>
      <c r="AIZ143" s="40"/>
      <c r="AJA143" s="40"/>
      <c r="AJB143" s="40"/>
      <c r="AJC143" s="40"/>
      <c r="AJD143" s="40"/>
      <c r="AJE143" s="40"/>
      <c r="AJF143" s="40"/>
      <c r="AJG143" s="40"/>
      <c r="AJH143" s="40"/>
      <c r="AJI143" s="40"/>
      <c r="AJJ143" s="40"/>
      <c r="AJK143" s="40"/>
      <c r="AJL143" s="40"/>
      <c r="AJM143" s="40"/>
      <c r="AJN143" s="40"/>
      <c r="AJO143" s="40"/>
      <c r="AJP143" s="40"/>
      <c r="AJQ143" s="40"/>
      <c r="AJR143" s="40"/>
      <c r="AJS143" s="40"/>
      <c r="AJT143" s="40"/>
      <c r="AJU143" s="40"/>
      <c r="AJV143" s="40"/>
      <c r="AJW143" s="40"/>
      <c r="AJX143" s="40"/>
      <c r="AJY143" s="40"/>
      <c r="AJZ143" s="40"/>
      <c r="AKA143" s="40"/>
      <c r="AKB143" s="40"/>
      <c r="AKC143" s="40"/>
      <c r="AKD143" s="40"/>
      <c r="AKE143" s="40"/>
      <c r="AKF143" s="40"/>
      <c r="AKG143" s="40"/>
      <c r="AKH143" s="40"/>
      <c r="AKI143" s="40"/>
      <c r="AKJ143" s="40"/>
      <c r="AKK143" s="40"/>
      <c r="AKL143" s="40"/>
      <c r="AKM143" s="40"/>
      <c r="AKN143" s="40"/>
      <c r="AKO143" s="40"/>
      <c r="AKP143" s="40"/>
      <c r="AKQ143" s="40"/>
      <c r="AKR143" s="40"/>
      <c r="AKS143" s="40"/>
      <c r="AKT143" s="40"/>
      <c r="AKU143" s="40"/>
      <c r="AKV143" s="40"/>
      <c r="AKW143" s="40"/>
      <c r="AKX143" s="40"/>
      <c r="AKY143" s="40"/>
      <c r="AKZ143" s="40"/>
      <c r="ALA143" s="40"/>
      <c r="ALB143" s="40"/>
      <c r="ALC143" s="40"/>
      <c r="ALD143" s="40"/>
      <c r="ALE143" s="40"/>
      <c r="ALF143" s="40"/>
      <c r="ALG143" s="40"/>
      <c r="ALH143" s="40"/>
      <c r="ALI143" s="40"/>
      <c r="ALJ143" s="40"/>
      <c r="ALK143" s="40"/>
      <c r="ALL143" s="40"/>
      <c r="ALM143" s="40"/>
      <c r="ALN143" s="40"/>
      <c r="ALO143" s="40"/>
      <c r="ALP143" s="40"/>
      <c r="ALQ143" s="40"/>
      <c r="ALR143" s="40"/>
      <c r="ALS143" s="40"/>
      <c r="ALT143" s="40"/>
      <c r="ALU143" s="40"/>
      <c r="ALV143" s="40"/>
      <c r="ALW143" s="40"/>
      <c r="ALX143" s="40"/>
      <c r="ALY143" s="40"/>
      <c r="ALZ143" s="40"/>
      <c r="AMA143" s="40"/>
      <c r="AMB143" s="40"/>
      <c r="AMC143" s="40"/>
      <c r="AMD143" s="40"/>
      <c r="AME143" s="40"/>
      <c r="AMF143" s="40"/>
      <c r="AMG143" s="40"/>
      <c r="AMH143" s="40"/>
      <c r="AMI143" s="40"/>
      <c r="AMJ143" s="40"/>
      <c r="AMK143" s="40"/>
      <c r="AML143" s="40"/>
      <c r="AMM143" s="40"/>
      <c r="AMN143" s="40"/>
      <c r="AMO143" s="40"/>
      <c r="AMP143" s="40"/>
      <c r="AMQ143" s="40"/>
      <c r="AMR143" s="40"/>
      <c r="AMS143" s="40"/>
      <c r="AMT143" s="40"/>
      <c r="AMU143" s="40"/>
      <c r="AMV143" s="40"/>
      <c r="AMW143" s="40"/>
      <c r="AMX143" s="40"/>
      <c r="AMY143" s="40"/>
      <c r="AMZ143" s="40"/>
      <c r="ANA143" s="40"/>
      <c r="ANB143" s="40"/>
      <c r="ANC143" s="40"/>
      <c r="AND143" s="40"/>
      <c r="ANE143" s="40"/>
      <c r="ANF143" s="40"/>
      <c r="ANG143" s="40"/>
      <c r="ANH143" s="40"/>
      <c r="ANI143" s="40"/>
      <c r="ANJ143" s="40"/>
      <c r="ANK143" s="40"/>
      <c r="ANL143" s="40"/>
      <c r="ANM143" s="40"/>
      <c r="ANN143" s="40"/>
      <c r="ANO143" s="40"/>
      <c r="ANP143" s="40"/>
      <c r="ANQ143" s="40"/>
      <c r="ANR143" s="40"/>
      <c r="ANS143" s="40"/>
      <c r="ANT143" s="40"/>
      <c r="ANU143" s="40"/>
      <c r="ANV143" s="40"/>
      <c r="ANW143" s="40"/>
      <c r="ANX143" s="40"/>
      <c r="ANY143" s="40"/>
      <c r="ANZ143" s="40"/>
      <c r="AOA143" s="40"/>
      <c r="AOB143" s="40"/>
      <c r="AOC143" s="40"/>
      <c r="AOD143" s="40"/>
      <c r="AOE143" s="40"/>
      <c r="AOF143" s="40"/>
      <c r="AOG143" s="40"/>
      <c r="AOH143" s="40"/>
      <c r="AOI143" s="40"/>
      <c r="AOJ143" s="40"/>
      <c r="AOK143" s="40"/>
      <c r="AOL143" s="40"/>
      <c r="AOM143" s="40"/>
      <c r="AON143" s="40"/>
      <c r="AOO143" s="40"/>
      <c r="AOP143" s="40"/>
      <c r="AOQ143" s="40"/>
      <c r="AOR143" s="40"/>
      <c r="AOS143" s="40"/>
      <c r="AOT143" s="40"/>
      <c r="AOU143" s="40"/>
      <c r="AOV143" s="40"/>
      <c r="AOW143" s="40"/>
      <c r="AOX143" s="40"/>
      <c r="AOY143" s="40"/>
      <c r="AOZ143" s="40"/>
      <c r="APA143" s="40"/>
      <c r="APB143" s="40"/>
      <c r="APC143" s="40"/>
      <c r="APD143" s="40"/>
      <c r="APE143" s="40"/>
      <c r="APF143" s="40"/>
      <c r="APG143" s="40"/>
      <c r="APH143" s="40"/>
      <c r="API143" s="40"/>
      <c r="APJ143" s="40"/>
      <c r="APK143" s="40"/>
      <c r="APL143" s="40"/>
      <c r="APM143" s="40"/>
      <c r="APN143" s="40"/>
      <c r="APO143" s="40"/>
      <c r="APP143" s="40"/>
      <c r="APQ143" s="40"/>
      <c r="APR143" s="40"/>
      <c r="APS143" s="40"/>
      <c r="APT143" s="40"/>
      <c r="APU143" s="40"/>
      <c r="APV143" s="40"/>
      <c r="APW143" s="40"/>
      <c r="APX143" s="40"/>
      <c r="APY143" s="40"/>
      <c r="APZ143" s="40"/>
      <c r="AQA143" s="40"/>
      <c r="AQB143" s="40"/>
      <c r="AQC143" s="40"/>
      <c r="AQD143" s="40"/>
      <c r="AQE143" s="40"/>
      <c r="AQF143" s="40"/>
      <c r="AQG143" s="40"/>
      <c r="AQH143" s="40"/>
      <c r="AQI143" s="40"/>
      <c r="AQJ143" s="40"/>
      <c r="AQK143" s="40"/>
      <c r="AQL143" s="40"/>
      <c r="AQM143" s="40"/>
      <c r="AQN143" s="40"/>
      <c r="AQO143" s="40"/>
      <c r="AQP143" s="40"/>
      <c r="AQQ143" s="40"/>
      <c r="AQR143" s="40"/>
      <c r="AQS143" s="40"/>
      <c r="AQT143" s="40"/>
      <c r="AQU143" s="40"/>
      <c r="AQV143" s="40"/>
      <c r="AQW143" s="40"/>
      <c r="AQX143" s="40"/>
      <c r="AQY143" s="40"/>
      <c r="AQZ143" s="40"/>
      <c r="ARA143" s="40"/>
      <c r="ARB143" s="40"/>
      <c r="ARC143" s="40"/>
      <c r="ARD143" s="40"/>
      <c r="ARE143" s="40"/>
      <c r="ARF143" s="40"/>
      <c r="ARG143" s="40"/>
      <c r="ARH143" s="40"/>
      <c r="ARI143" s="40"/>
      <c r="ARJ143" s="40"/>
      <c r="ARK143" s="40"/>
      <c r="ARL143" s="40"/>
      <c r="ARM143" s="40"/>
      <c r="ARN143" s="40"/>
      <c r="ARO143" s="40"/>
      <c r="ARP143" s="40"/>
      <c r="ARQ143" s="40"/>
      <c r="ARR143" s="40"/>
      <c r="ARS143" s="40"/>
      <c r="ART143" s="40"/>
      <c r="ARU143" s="40"/>
      <c r="ARV143" s="40"/>
      <c r="ARW143" s="40"/>
      <c r="ARX143" s="40"/>
      <c r="ARY143" s="40"/>
      <c r="ARZ143" s="40"/>
      <c r="ASA143" s="40"/>
      <c r="ASB143" s="40"/>
      <c r="ASC143" s="40"/>
      <c r="ASD143" s="40"/>
      <c r="ASE143" s="40"/>
      <c r="ASF143" s="40"/>
      <c r="ASG143" s="40"/>
      <c r="ASH143" s="40"/>
      <c r="ASI143" s="40"/>
      <c r="ASJ143" s="40"/>
      <c r="ASK143" s="40"/>
      <c r="ASL143" s="40"/>
      <c r="ASM143" s="40"/>
      <c r="ASN143" s="40"/>
      <c r="ASO143" s="40"/>
      <c r="ASP143" s="40"/>
      <c r="ASQ143" s="40"/>
      <c r="ASR143" s="40"/>
      <c r="ASS143" s="40"/>
      <c r="AST143" s="40"/>
      <c r="ASU143" s="40"/>
      <c r="ASV143" s="40"/>
      <c r="ASW143" s="40"/>
      <c r="ASX143" s="40"/>
      <c r="ASY143" s="40"/>
      <c r="ASZ143" s="40"/>
      <c r="ATA143" s="40"/>
      <c r="ATB143" s="40"/>
      <c r="ATC143" s="40"/>
      <c r="ATD143" s="40"/>
      <c r="ATE143" s="40"/>
      <c r="ATF143" s="40"/>
      <c r="ATG143" s="40"/>
      <c r="ATH143" s="40"/>
      <c r="ATI143" s="40"/>
      <c r="ATJ143" s="40"/>
      <c r="ATK143" s="40"/>
      <c r="ATL143" s="40"/>
      <c r="ATM143" s="40"/>
      <c r="ATN143" s="40"/>
      <c r="ATO143" s="40"/>
      <c r="ATP143" s="40"/>
      <c r="ATQ143" s="40"/>
      <c r="ATR143" s="40"/>
      <c r="ATS143" s="40"/>
      <c r="ATT143" s="40"/>
      <c r="ATU143" s="40"/>
      <c r="ATV143" s="40"/>
      <c r="ATW143" s="40"/>
      <c r="ATX143" s="40"/>
      <c r="ATY143" s="40"/>
      <c r="ATZ143" s="40"/>
      <c r="AUA143" s="40"/>
      <c r="AUB143" s="40"/>
      <c r="AUC143" s="40"/>
      <c r="AUD143" s="40"/>
      <c r="AUE143" s="40"/>
      <c r="AUF143" s="40"/>
      <c r="AUG143" s="40"/>
      <c r="AUH143" s="40"/>
      <c r="AUI143" s="40"/>
      <c r="AUJ143" s="40"/>
      <c r="AUK143" s="40"/>
      <c r="AUL143" s="40"/>
      <c r="AUM143" s="40"/>
      <c r="AUN143" s="40"/>
      <c r="AUO143" s="40"/>
      <c r="AUP143" s="40"/>
      <c r="AUQ143" s="40"/>
      <c r="AUR143" s="40"/>
      <c r="AUS143" s="40"/>
      <c r="AUT143" s="40"/>
      <c r="AUU143" s="40"/>
      <c r="AUV143" s="40"/>
      <c r="AUW143" s="40"/>
      <c r="AUX143" s="40"/>
      <c r="AUY143" s="40"/>
      <c r="AUZ143" s="40"/>
      <c r="AVA143" s="40"/>
      <c r="AVB143" s="40"/>
      <c r="AVC143" s="40"/>
      <c r="AVD143" s="40"/>
      <c r="AVE143" s="40"/>
      <c r="AVF143" s="40"/>
      <c r="AVG143" s="40"/>
      <c r="AVH143" s="40"/>
      <c r="AVI143" s="40"/>
      <c r="AVJ143" s="40"/>
      <c r="AVK143" s="40"/>
      <c r="AVL143" s="40"/>
      <c r="AVM143" s="40"/>
      <c r="AVN143" s="40"/>
      <c r="AVO143" s="40"/>
      <c r="AVP143" s="40"/>
      <c r="AVQ143" s="40"/>
      <c r="AVR143" s="40"/>
      <c r="AVS143" s="40"/>
      <c r="AVT143" s="40"/>
      <c r="AVU143" s="40"/>
      <c r="AVV143" s="40"/>
      <c r="AVW143" s="40"/>
      <c r="AVX143" s="40"/>
      <c r="AVY143" s="40"/>
      <c r="AVZ143" s="40"/>
      <c r="AWA143" s="40"/>
      <c r="AWB143" s="40"/>
      <c r="AWC143" s="40"/>
      <c r="AWD143" s="40"/>
      <c r="AWE143" s="40"/>
      <c r="AWF143" s="40"/>
      <c r="AWG143" s="40"/>
      <c r="AWH143" s="40"/>
      <c r="AWI143" s="40"/>
      <c r="AWJ143" s="40"/>
      <c r="AWK143" s="40"/>
      <c r="AWL143" s="40"/>
      <c r="AWM143" s="40"/>
      <c r="AWN143" s="40"/>
      <c r="AWO143" s="40"/>
      <c r="AWP143" s="40"/>
      <c r="AWQ143" s="40"/>
      <c r="AWR143" s="40"/>
      <c r="AWS143" s="40"/>
      <c r="AWT143" s="40"/>
      <c r="AWU143" s="40"/>
      <c r="AWV143" s="40"/>
      <c r="AWW143" s="40"/>
      <c r="AWX143" s="40"/>
      <c r="AWY143" s="40"/>
      <c r="AWZ143" s="40"/>
      <c r="AXA143" s="40"/>
      <c r="AXB143" s="40"/>
      <c r="AXC143" s="40"/>
      <c r="AXD143" s="40"/>
      <c r="AXE143" s="40"/>
      <c r="AXF143" s="40"/>
      <c r="AXG143" s="40"/>
      <c r="AXH143" s="40"/>
      <c r="AXI143" s="40"/>
      <c r="AXJ143" s="40"/>
      <c r="AXK143" s="40"/>
      <c r="AXL143" s="40"/>
      <c r="AXM143" s="40"/>
      <c r="AXN143" s="40"/>
      <c r="AXO143" s="40"/>
      <c r="AXP143" s="40"/>
      <c r="AXQ143" s="40"/>
      <c r="AXR143" s="40"/>
      <c r="AXS143" s="40"/>
      <c r="AXT143" s="40"/>
      <c r="AXU143" s="40"/>
      <c r="AXV143" s="40"/>
      <c r="AXW143" s="40"/>
      <c r="AXX143" s="40"/>
      <c r="AXY143" s="40"/>
      <c r="AXZ143" s="40"/>
      <c r="AYA143" s="40"/>
      <c r="AYB143" s="40"/>
      <c r="AYC143" s="40"/>
      <c r="AYD143" s="40"/>
      <c r="AYE143" s="40"/>
      <c r="AYF143" s="40"/>
      <c r="AYG143" s="40"/>
      <c r="AYH143" s="40"/>
      <c r="AYI143" s="40"/>
      <c r="AYJ143" s="40"/>
      <c r="AYK143" s="40"/>
      <c r="AYL143" s="40"/>
      <c r="AYM143" s="40"/>
      <c r="AYN143" s="40"/>
      <c r="AYO143" s="40"/>
      <c r="AYP143" s="40"/>
      <c r="AYQ143" s="40"/>
      <c r="AYR143" s="40"/>
      <c r="AYS143" s="40"/>
      <c r="AYT143" s="40"/>
      <c r="AYU143" s="40"/>
      <c r="AYV143" s="40"/>
      <c r="AYW143" s="40"/>
      <c r="AYX143" s="40"/>
      <c r="AYY143" s="40"/>
      <c r="AYZ143" s="40"/>
      <c r="AZA143" s="40"/>
      <c r="AZB143" s="40"/>
      <c r="AZC143" s="40"/>
      <c r="AZD143" s="40"/>
      <c r="AZE143" s="40"/>
      <c r="AZF143" s="40"/>
      <c r="AZG143" s="40"/>
      <c r="AZH143" s="40"/>
      <c r="AZI143" s="40"/>
      <c r="AZJ143" s="40"/>
      <c r="AZK143" s="40"/>
      <c r="AZL143" s="40"/>
      <c r="AZM143" s="40"/>
      <c r="AZN143" s="40"/>
      <c r="AZO143" s="40"/>
      <c r="AZP143" s="40"/>
      <c r="AZQ143" s="40"/>
      <c r="AZR143" s="40"/>
      <c r="AZS143" s="40"/>
      <c r="AZT143" s="40"/>
      <c r="AZU143" s="40"/>
      <c r="AZV143" s="40"/>
      <c r="AZW143" s="40"/>
      <c r="AZX143" s="40"/>
      <c r="AZY143" s="40"/>
      <c r="AZZ143" s="40"/>
      <c r="BAA143" s="40"/>
      <c r="BAB143" s="40"/>
      <c r="BAC143" s="40"/>
      <c r="BAD143" s="40"/>
      <c r="BAE143" s="40"/>
      <c r="BAF143" s="40"/>
      <c r="BAG143" s="40"/>
      <c r="BAH143" s="40"/>
      <c r="BAI143" s="40"/>
      <c r="BAJ143" s="40"/>
      <c r="BAK143" s="40"/>
      <c r="BAL143" s="40"/>
      <c r="BAM143" s="40"/>
      <c r="BAN143" s="40"/>
      <c r="BAO143" s="40"/>
      <c r="BAP143" s="40"/>
      <c r="BAQ143" s="40"/>
      <c r="BAR143" s="40"/>
      <c r="BAS143" s="40"/>
      <c r="BAT143" s="40"/>
      <c r="BAU143" s="40"/>
      <c r="BAV143" s="40"/>
      <c r="BAW143" s="40"/>
      <c r="BAX143" s="40"/>
      <c r="BAY143" s="40"/>
      <c r="BAZ143" s="40"/>
      <c r="BBA143" s="40"/>
      <c r="BBB143" s="40"/>
      <c r="BBC143" s="40"/>
      <c r="BBD143" s="40"/>
      <c r="BBE143" s="40"/>
      <c r="BBF143" s="40"/>
      <c r="BBG143" s="40"/>
      <c r="BBH143" s="40"/>
      <c r="BBI143" s="40"/>
      <c r="BBJ143" s="40"/>
      <c r="BBK143" s="40"/>
      <c r="BBL143" s="40"/>
      <c r="BBM143" s="40"/>
      <c r="BBN143" s="40"/>
      <c r="BBO143" s="40"/>
      <c r="BBP143" s="40"/>
      <c r="BBQ143" s="40"/>
      <c r="BBR143" s="40"/>
      <c r="BBS143" s="40"/>
      <c r="BBT143" s="40"/>
      <c r="BBU143" s="40"/>
      <c r="BBV143" s="40"/>
      <c r="BBW143" s="40"/>
      <c r="BBX143" s="40"/>
      <c r="BBY143" s="40"/>
      <c r="BBZ143" s="40"/>
      <c r="BCA143" s="40"/>
      <c r="BCB143" s="40"/>
      <c r="BCC143" s="40"/>
      <c r="BCD143" s="40"/>
      <c r="BCE143" s="40"/>
      <c r="BCF143" s="40"/>
      <c r="BCG143" s="40"/>
      <c r="BCH143" s="40"/>
      <c r="BCI143" s="40"/>
      <c r="BCJ143" s="40"/>
      <c r="BCK143" s="40"/>
      <c r="BCL143" s="40"/>
      <c r="BCM143" s="40"/>
      <c r="BCN143" s="40"/>
      <c r="BCO143" s="40"/>
      <c r="BCP143" s="40"/>
      <c r="BCQ143" s="40"/>
      <c r="BCR143" s="40"/>
      <c r="BCS143" s="40"/>
      <c r="BCT143" s="40"/>
      <c r="BCU143" s="40"/>
      <c r="BCV143" s="40"/>
      <c r="BCW143" s="40"/>
      <c r="BCX143" s="40"/>
      <c r="BCY143" s="40"/>
      <c r="BCZ143" s="40"/>
      <c r="BDA143" s="40"/>
      <c r="BDB143" s="40"/>
      <c r="BDC143" s="40"/>
      <c r="BDD143" s="40"/>
      <c r="BDE143" s="40"/>
      <c r="BDF143" s="40"/>
      <c r="BDG143" s="40"/>
      <c r="BDH143" s="40"/>
      <c r="BDI143" s="40"/>
      <c r="BDJ143" s="40"/>
      <c r="BDK143" s="40"/>
      <c r="BDL143" s="40"/>
      <c r="BDM143" s="40"/>
      <c r="BDN143" s="40"/>
      <c r="BDO143" s="40"/>
      <c r="BDP143" s="40"/>
      <c r="BDQ143" s="40"/>
      <c r="BDR143" s="40"/>
      <c r="BDS143" s="40"/>
      <c r="BDT143" s="40"/>
      <c r="BDU143" s="40"/>
      <c r="BDV143" s="40"/>
      <c r="BDW143" s="40"/>
      <c r="BDX143" s="40"/>
      <c r="BDY143" s="40"/>
      <c r="BDZ143" s="40"/>
      <c r="BEA143" s="40"/>
      <c r="BEB143" s="40"/>
      <c r="BEC143" s="40"/>
      <c r="BED143" s="40"/>
      <c r="BEE143" s="40"/>
      <c r="BEF143" s="40"/>
      <c r="BEG143" s="40"/>
      <c r="BEH143" s="40"/>
      <c r="BEI143" s="40"/>
      <c r="BEJ143" s="40"/>
      <c r="BEK143" s="40"/>
      <c r="BEL143" s="40"/>
      <c r="BEM143" s="40"/>
      <c r="BEN143" s="40"/>
      <c r="BEO143" s="40"/>
      <c r="BEP143" s="40"/>
      <c r="BEQ143" s="40"/>
      <c r="BER143" s="40"/>
      <c r="BES143" s="40"/>
      <c r="BET143" s="40"/>
      <c r="BEU143" s="40"/>
      <c r="BEV143" s="40"/>
      <c r="BEW143" s="40"/>
      <c r="BEX143" s="40"/>
      <c r="BEY143" s="40"/>
      <c r="BEZ143" s="40"/>
      <c r="BFA143" s="40"/>
      <c r="BFB143" s="40"/>
      <c r="BFC143" s="40"/>
      <c r="BFD143" s="40"/>
      <c r="BFE143" s="40"/>
      <c r="BFF143" s="40"/>
      <c r="BFG143" s="40"/>
      <c r="BFH143" s="40"/>
      <c r="BFI143" s="40"/>
      <c r="BFJ143" s="40"/>
      <c r="BFK143" s="40"/>
      <c r="BFL143" s="40"/>
      <c r="BFM143" s="40"/>
      <c r="BFN143" s="40"/>
      <c r="BFO143" s="40"/>
      <c r="BFP143" s="40"/>
      <c r="BFQ143" s="40"/>
      <c r="BFR143" s="40"/>
      <c r="BFS143" s="40"/>
      <c r="BFT143" s="40"/>
      <c r="BFU143" s="40"/>
      <c r="BFV143" s="40"/>
      <c r="BFW143" s="40"/>
      <c r="BFX143" s="40"/>
      <c r="BFY143" s="40"/>
      <c r="BFZ143" s="40"/>
      <c r="BGA143" s="40"/>
      <c r="BGB143" s="40"/>
      <c r="BGC143" s="40"/>
      <c r="BGD143" s="40"/>
      <c r="BGE143" s="40"/>
      <c r="BGF143" s="40"/>
      <c r="BGG143" s="40"/>
      <c r="BGH143" s="40"/>
      <c r="BGI143" s="40"/>
      <c r="BGJ143" s="40"/>
      <c r="BGK143" s="40"/>
      <c r="BGL143" s="40"/>
      <c r="BGM143" s="40"/>
      <c r="BGN143" s="40"/>
      <c r="BGO143" s="40"/>
      <c r="BGP143" s="40"/>
      <c r="BGQ143" s="40"/>
      <c r="BGR143" s="40"/>
      <c r="BGS143" s="40"/>
      <c r="BGT143" s="40"/>
      <c r="BGU143" s="40"/>
      <c r="BGV143" s="40"/>
      <c r="BGW143" s="40"/>
      <c r="BGX143" s="40"/>
      <c r="BGY143" s="40"/>
      <c r="BGZ143" s="40"/>
      <c r="BHA143" s="40"/>
      <c r="BHB143" s="40"/>
      <c r="BHC143" s="40"/>
      <c r="BHD143" s="40"/>
      <c r="BHE143" s="40"/>
      <c r="BHF143" s="40"/>
      <c r="BHG143" s="40"/>
      <c r="BHH143" s="40"/>
      <c r="BHI143" s="40"/>
      <c r="BHJ143" s="40"/>
      <c r="BHK143" s="40"/>
      <c r="BHL143" s="40"/>
      <c r="BHM143" s="40"/>
      <c r="BHN143" s="40"/>
      <c r="BHO143" s="40"/>
      <c r="BHP143" s="40"/>
      <c r="BHQ143" s="40"/>
      <c r="BHR143" s="40"/>
      <c r="BHS143" s="40"/>
      <c r="BHT143" s="40"/>
      <c r="BHU143" s="40"/>
      <c r="BHV143" s="40"/>
      <c r="BHW143" s="40"/>
      <c r="BHX143" s="40"/>
      <c r="BHY143" s="40"/>
      <c r="BHZ143" s="40"/>
      <c r="BIA143" s="40"/>
      <c r="BIB143" s="40"/>
      <c r="BIC143" s="40"/>
      <c r="BID143" s="40"/>
      <c r="BIE143" s="40"/>
      <c r="BIF143" s="40"/>
      <c r="BIG143" s="40"/>
      <c r="BIH143" s="40"/>
      <c r="BII143" s="40"/>
      <c r="BIJ143" s="40"/>
      <c r="BIK143" s="40"/>
      <c r="BIL143" s="40"/>
      <c r="BIM143" s="40"/>
      <c r="BIN143" s="40"/>
      <c r="BIO143" s="40"/>
      <c r="BIP143" s="40"/>
      <c r="BIQ143" s="40"/>
      <c r="BIR143" s="40"/>
      <c r="BIS143" s="40"/>
      <c r="BIT143" s="40"/>
      <c r="BIU143" s="40"/>
      <c r="BIV143" s="40"/>
      <c r="BIW143" s="40"/>
      <c r="BIX143" s="40"/>
      <c r="BIY143" s="40"/>
      <c r="BIZ143" s="40"/>
      <c r="BJA143" s="40"/>
      <c r="BJB143" s="40"/>
      <c r="BJC143" s="40"/>
      <c r="BJD143" s="40"/>
      <c r="BJE143" s="40"/>
      <c r="BJF143" s="40"/>
      <c r="BJG143" s="40"/>
      <c r="BJH143" s="40"/>
      <c r="BJI143" s="40"/>
      <c r="BJJ143" s="40"/>
      <c r="BJK143" s="40"/>
      <c r="BJL143" s="40"/>
      <c r="BJM143" s="40"/>
      <c r="BJN143" s="40"/>
      <c r="BJO143" s="40"/>
      <c r="BJP143" s="40"/>
      <c r="BJQ143" s="40"/>
      <c r="BJR143" s="40"/>
      <c r="BJS143" s="40"/>
      <c r="BJT143" s="40"/>
      <c r="BJU143" s="40"/>
      <c r="BJV143" s="40"/>
      <c r="BJW143" s="40"/>
      <c r="BJX143" s="40"/>
      <c r="BJY143" s="40"/>
      <c r="BJZ143" s="40"/>
      <c r="BKA143" s="40"/>
      <c r="BKB143" s="40"/>
      <c r="BKC143" s="40"/>
      <c r="BKD143" s="40"/>
      <c r="BKE143" s="40"/>
      <c r="BKF143" s="40"/>
      <c r="BKG143" s="40"/>
      <c r="BKH143" s="40"/>
      <c r="BKI143" s="40"/>
      <c r="BKJ143" s="40"/>
      <c r="BKK143" s="40"/>
      <c r="BKL143" s="40"/>
      <c r="BKM143" s="40"/>
      <c r="BKN143" s="40"/>
      <c r="BKO143" s="40"/>
      <c r="BKP143" s="40"/>
      <c r="BKQ143" s="40"/>
      <c r="BKR143" s="40"/>
      <c r="BKS143" s="40"/>
      <c r="BKT143" s="40"/>
      <c r="BKU143" s="40"/>
      <c r="BKV143" s="40"/>
      <c r="BKW143" s="40"/>
      <c r="BKX143" s="40"/>
      <c r="BKY143" s="40"/>
      <c r="BKZ143" s="40"/>
      <c r="BLA143" s="40"/>
      <c r="BLB143" s="40"/>
      <c r="BLC143" s="40"/>
      <c r="BLD143" s="40"/>
      <c r="BLE143" s="40"/>
      <c r="BLF143" s="40"/>
      <c r="BLG143" s="40"/>
      <c r="BLH143" s="40"/>
      <c r="BLI143" s="40"/>
      <c r="BLJ143" s="40"/>
      <c r="BLK143" s="40"/>
      <c r="BLL143" s="40"/>
      <c r="BLM143" s="40"/>
      <c r="BLN143" s="40"/>
      <c r="BLO143" s="40"/>
      <c r="BLP143" s="40"/>
      <c r="BLQ143" s="40"/>
      <c r="BLR143" s="40"/>
      <c r="BLS143" s="40"/>
      <c r="BLT143" s="40"/>
      <c r="BLU143" s="40"/>
      <c r="BLV143" s="40"/>
      <c r="BLW143" s="40"/>
      <c r="BLX143" s="40"/>
      <c r="BLY143" s="40"/>
      <c r="BLZ143" s="40"/>
      <c r="BMA143" s="40"/>
      <c r="BMB143" s="40"/>
      <c r="BMC143" s="40"/>
      <c r="BMD143" s="40"/>
      <c r="BME143" s="40"/>
      <c r="BMF143" s="40"/>
      <c r="BMG143" s="40"/>
      <c r="BMH143" s="40"/>
      <c r="BMI143" s="40"/>
      <c r="BMJ143" s="40"/>
      <c r="BMK143" s="40"/>
      <c r="BML143" s="40"/>
      <c r="BMM143" s="40"/>
      <c r="BMN143" s="40"/>
      <c r="BMO143" s="40"/>
      <c r="BMP143" s="40"/>
      <c r="BMQ143" s="40"/>
      <c r="BMR143" s="40"/>
      <c r="BMS143" s="40"/>
      <c r="BMT143" s="40"/>
      <c r="BMU143" s="40"/>
      <c r="BMV143" s="40"/>
      <c r="BMW143" s="40"/>
      <c r="BMX143" s="40"/>
      <c r="BMY143" s="40"/>
      <c r="BMZ143" s="40"/>
      <c r="BNA143" s="40"/>
      <c r="BNB143" s="40"/>
      <c r="BNC143" s="40"/>
      <c r="BND143" s="40"/>
      <c r="BNE143" s="40"/>
      <c r="BNF143" s="40"/>
      <c r="BNG143" s="40"/>
      <c r="BNH143" s="40"/>
      <c r="BNI143" s="40"/>
      <c r="BNJ143" s="40"/>
      <c r="BNK143" s="40"/>
      <c r="BNL143" s="40"/>
      <c r="BNM143" s="40"/>
      <c r="BNN143" s="40"/>
      <c r="BNO143" s="40"/>
      <c r="BNP143" s="40"/>
      <c r="BNQ143" s="40"/>
      <c r="BNR143" s="40"/>
      <c r="BNS143" s="40"/>
      <c r="BNT143" s="40"/>
      <c r="BNU143" s="40"/>
      <c r="BNV143" s="40"/>
      <c r="BNW143" s="40"/>
      <c r="BNX143" s="40"/>
      <c r="BNY143" s="40"/>
      <c r="BNZ143" s="40"/>
      <c r="BOA143" s="40"/>
      <c r="BOB143" s="40"/>
      <c r="BOC143" s="40"/>
      <c r="BOD143" s="40"/>
      <c r="BOE143" s="40"/>
      <c r="BOF143" s="40"/>
      <c r="BOG143" s="40"/>
      <c r="BOH143" s="40"/>
      <c r="BOI143" s="40"/>
      <c r="BOJ143" s="40"/>
      <c r="BOK143" s="40"/>
      <c r="BOL143" s="40"/>
      <c r="BOM143" s="40"/>
      <c r="BON143" s="40"/>
      <c r="BOO143" s="40"/>
      <c r="BOP143" s="40"/>
      <c r="BOQ143" s="40"/>
      <c r="BOR143" s="40"/>
      <c r="BOS143" s="40"/>
      <c r="BOT143" s="40"/>
      <c r="BOU143" s="40"/>
      <c r="BOV143" s="40"/>
      <c r="BOW143" s="40"/>
      <c r="BOX143" s="40"/>
      <c r="BOY143" s="40"/>
      <c r="BOZ143" s="40"/>
      <c r="BPA143" s="40"/>
      <c r="BPB143" s="40"/>
      <c r="BPC143" s="40"/>
      <c r="BPD143" s="40"/>
      <c r="BPE143" s="40"/>
      <c r="BPF143" s="40"/>
      <c r="BPG143" s="40"/>
      <c r="BPH143" s="40"/>
      <c r="BPI143" s="40"/>
      <c r="BPJ143" s="40"/>
      <c r="BPK143" s="40"/>
      <c r="BPL143" s="40"/>
      <c r="BPM143" s="40"/>
      <c r="BPN143" s="40"/>
      <c r="BPO143" s="40"/>
      <c r="BPP143" s="40"/>
      <c r="BPQ143" s="40"/>
      <c r="BPR143" s="40"/>
      <c r="BPS143" s="40"/>
      <c r="BPT143" s="40"/>
      <c r="BPU143" s="40"/>
      <c r="BPV143" s="40"/>
      <c r="BPW143" s="40"/>
      <c r="BPX143" s="40"/>
      <c r="BPY143" s="40"/>
      <c r="BPZ143" s="40"/>
      <c r="BQA143" s="40"/>
      <c r="BQB143" s="40"/>
      <c r="BQC143" s="40"/>
      <c r="BQD143" s="40"/>
      <c r="BQE143" s="40"/>
      <c r="BQF143" s="40"/>
      <c r="BQG143" s="40"/>
      <c r="BQH143" s="40"/>
      <c r="BQI143" s="40"/>
      <c r="BQJ143" s="40"/>
      <c r="BQK143" s="40"/>
      <c r="BQL143" s="40"/>
      <c r="BQM143" s="40"/>
      <c r="BQN143" s="40"/>
      <c r="BQO143" s="40"/>
      <c r="BQP143" s="40"/>
      <c r="BQQ143" s="40"/>
      <c r="BQR143" s="40"/>
      <c r="BQS143" s="40"/>
      <c r="BQT143" s="40"/>
      <c r="BQU143" s="40"/>
      <c r="BQV143" s="40"/>
      <c r="BQW143" s="40"/>
      <c r="BQX143" s="40"/>
      <c r="BQY143" s="40"/>
      <c r="BQZ143" s="40"/>
      <c r="BRA143" s="40"/>
      <c r="BRB143" s="40"/>
      <c r="BRC143" s="40"/>
      <c r="BRD143" s="40"/>
      <c r="BRE143" s="40"/>
      <c r="BRF143" s="40"/>
      <c r="BRG143" s="40"/>
      <c r="BRH143" s="40"/>
      <c r="BRI143" s="40"/>
      <c r="BRJ143" s="40"/>
      <c r="BRK143" s="40"/>
      <c r="BRL143" s="40"/>
      <c r="BRM143" s="40"/>
      <c r="BRN143" s="40"/>
      <c r="BRO143" s="40"/>
      <c r="BRP143" s="40"/>
      <c r="BRQ143" s="40"/>
      <c r="BRR143" s="40"/>
      <c r="BRS143" s="40"/>
      <c r="BRT143" s="40"/>
      <c r="BRU143" s="40"/>
      <c r="BRV143" s="40"/>
      <c r="BRW143" s="40"/>
      <c r="BRX143" s="40"/>
      <c r="BRY143" s="40"/>
      <c r="BRZ143" s="40"/>
      <c r="BSA143" s="40"/>
      <c r="BSB143" s="40"/>
      <c r="BSC143" s="40"/>
      <c r="BSD143" s="40"/>
      <c r="BSE143" s="40"/>
      <c r="BSF143" s="40"/>
      <c r="BSG143" s="40"/>
      <c r="BSH143" s="40"/>
      <c r="BSI143" s="40"/>
      <c r="BSJ143" s="40"/>
      <c r="BSK143" s="40"/>
      <c r="BSL143" s="40"/>
      <c r="BSM143" s="40"/>
      <c r="BSN143" s="40"/>
      <c r="BSO143" s="40"/>
      <c r="BSP143" s="40"/>
      <c r="BSQ143" s="40"/>
      <c r="BSR143" s="40"/>
      <c r="BSS143" s="40"/>
      <c r="BST143" s="40"/>
      <c r="BSU143" s="40"/>
      <c r="BSV143" s="40"/>
      <c r="BSW143" s="40"/>
      <c r="BSX143" s="40"/>
      <c r="BSY143" s="40"/>
      <c r="BSZ143" s="40"/>
      <c r="BTA143" s="40"/>
      <c r="BTB143" s="40"/>
      <c r="BTC143" s="40"/>
      <c r="BTD143" s="40"/>
      <c r="BTE143" s="40"/>
      <c r="BTF143" s="40"/>
      <c r="BTG143" s="40"/>
      <c r="BTH143" s="40"/>
      <c r="BTI143" s="40"/>
      <c r="BTJ143" s="40"/>
      <c r="BTK143" s="40"/>
      <c r="BTL143" s="40"/>
      <c r="BTM143" s="40"/>
      <c r="BTN143" s="40"/>
      <c r="BTO143" s="40"/>
      <c r="BTP143" s="40"/>
      <c r="BTQ143" s="40"/>
      <c r="BTR143" s="40"/>
      <c r="BTS143" s="40"/>
      <c r="BTT143" s="40"/>
      <c r="BTU143" s="40"/>
      <c r="BTV143" s="40"/>
      <c r="BTW143" s="40"/>
      <c r="BTX143" s="40"/>
      <c r="BTY143" s="40"/>
      <c r="BTZ143" s="40"/>
      <c r="BUA143" s="40"/>
      <c r="BUB143" s="40"/>
      <c r="BUC143" s="40"/>
      <c r="BUD143" s="40"/>
      <c r="BUE143" s="40"/>
      <c r="BUF143" s="40"/>
      <c r="BUG143" s="40"/>
      <c r="BUH143" s="40"/>
      <c r="BUI143" s="40"/>
      <c r="BUJ143" s="40"/>
      <c r="BUK143" s="40"/>
      <c r="BUL143" s="40"/>
      <c r="BUM143" s="40"/>
      <c r="BUN143" s="40"/>
      <c r="BUO143" s="40"/>
      <c r="BUP143" s="40"/>
      <c r="BUQ143" s="40"/>
      <c r="BUR143" s="40"/>
      <c r="BUS143" s="40"/>
      <c r="BUT143" s="40"/>
      <c r="BUU143" s="40"/>
      <c r="BUV143" s="40"/>
      <c r="BUW143" s="40"/>
      <c r="BUX143" s="40"/>
      <c r="BUY143" s="40"/>
      <c r="BUZ143" s="40"/>
      <c r="BVA143" s="40"/>
      <c r="BVB143" s="40"/>
      <c r="BVC143" s="40"/>
      <c r="BVD143" s="40"/>
      <c r="BVE143" s="40"/>
      <c r="BVF143" s="40"/>
      <c r="BVG143" s="40"/>
      <c r="BVH143" s="40"/>
      <c r="BVI143" s="40"/>
      <c r="BVJ143" s="40"/>
      <c r="BVK143" s="40"/>
      <c r="BVL143" s="40"/>
      <c r="BVM143" s="40"/>
      <c r="BVN143" s="40"/>
      <c r="BVO143" s="40"/>
      <c r="BVP143" s="40"/>
      <c r="BVQ143" s="40"/>
      <c r="BVR143" s="40"/>
      <c r="BVS143" s="40"/>
      <c r="BVT143" s="40"/>
      <c r="BVU143" s="40"/>
      <c r="BVV143" s="40"/>
      <c r="BVW143" s="40"/>
      <c r="BVX143" s="40"/>
      <c r="BVY143" s="40"/>
      <c r="BVZ143" s="40"/>
      <c r="BWA143" s="40"/>
      <c r="BWB143" s="40"/>
      <c r="BWC143" s="40"/>
      <c r="BWD143" s="40"/>
      <c r="BWE143" s="40"/>
      <c r="BWF143" s="40"/>
      <c r="BWG143" s="40"/>
      <c r="BWH143" s="40"/>
      <c r="BWI143" s="40"/>
      <c r="BWJ143" s="40"/>
      <c r="BWK143" s="40"/>
      <c r="BWL143" s="40"/>
      <c r="BWM143" s="40"/>
      <c r="BWN143" s="40"/>
      <c r="BWO143" s="40"/>
      <c r="BWP143" s="40"/>
      <c r="BWQ143" s="40"/>
      <c r="BWR143" s="40"/>
      <c r="BWS143" s="40"/>
      <c r="BWT143" s="40"/>
      <c r="BWU143" s="40"/>
      <c r="BWV143" s="40"/>
      <c r="BWW143" s="40"/>
      <c r="BWX143" s="40"/>
      <c r="BWY143" s="40"/>
      <c r="BWZ143" s="40"/>
      <c r="BXA143" s="40"/>
      <c r="BXB143" s="40"/>
      <c r="BXC143" s="40"/>
      <c r="BXD143" s="40"/>
      <c r="BXE143" s="40"/>
      <c r="BXF143" s="40"/>
      <c r="BXG143" s="40"/>
      <c r="BXH143" s="40"/>
      <c r="BXI143" s="40"/>
      <c r="BXJ143" s="40"/>
      <c r="BXK143" s="40"/>
      <c r="BXL143" s="40"/>
      <c r="BXM143" s="40"/>
      <c r="BXN143" s="40"/>
      <c r="BXO143" s="40"/>
      <c r="BXP143" s="40"/>
      <c r="BXQ143" s="40"/>
      <c r="BXR143" s="40"/>
      <c r="BXS143" s="40"/>
      <c r="BXT143" s="40"/>
      <c r="BXU143" s="40"/>
      <c r="BXV143" s="40"/>
      <c r="BXW143" s="40"/>
      <c r="BXX143" s="40"/>
      <c r="BXY143" s="40"/>
      <c r="BXZ143" s="40"/>
      <c r="BYA143" s="40"/>
      <c r="BYB143" s="40"/>
      <c r="BYC143" s="40"/>
      <c r="BYD143" s="40"/>
      <c r="BYE143" s="40"/>
      <c r="BYF143" s="40"/>
      <c r="BYG143" s="40"/>
      <c r="BYH143" s="40"/>
      <c r="BYI143" s="40"/>
      <c r="BYJ143" s="40"/>
      <c r="BYK143" s="40"/>
      <c r="BYL143" s="40"/>
      <c r="BYM143" s="40"/>
      <c r="BYN143" s="40"/>
      <c r="BYO143" s="40"/>
      <c r="BYP143" s="40"/>
      <c r="BYQ143" s="40"/>
      <c r="BYR143" s="40"/>
      <c r="BYS143" s="40"/>
      <c r="BYT143" s="40"/>
      <c r="BYU143" s="40"/>
      <c r="BYV143" s="40"/>
      <c r="BYW143" s="40"/>
      <c r="BYX143" s="40"/>
      <c r="BYY143" s="40"/>
      <c r="BYZ143" s="40"/>
      <c r="BZA143" s="40"/>
      <c r="BZB143" s="40"/>
      <c r="BZC143" s="40"/>
      <c r="BZD143" s="40"/>
      <c r="BZE143" s="40"/>
      <c r="BZF143" s="40"/>
      <c r="BZG143" s="40"/>
      <c r="BZH143" s="40"/>
      <c r="BZI143" s="40"/>
      <c r="BZJ143" s="40"/>
      <c r="BZK143" s="40"/>
      <c r="BZL143" s="40"/>
      <c r="BZM143" s="40"/>
      <c r="BZN143" s="40"/>
      <c r="BZO143" s="40"/>
      <c r="BZP143" s="40"/>
      <c r="BZQ143" s="40"/>
      <c r="BZR143" s="40"/>
      <c r="BZS143" s="40"/>
      <c r="BZT143" s="40"/>
      <c r="BZU143" s="40"/>
      <c r="BZV143" s="40"/>
      <c r="BZW143" s="40"/>
      <c r="BZX143" s="40"/>
      <c r="BZY143" s="40"/>
      <c r="BZZ143" s="40"/>
      <c r="CAA143" s="40"/>
      <c r="CAB143" s="40"/>
      <c r="CAC143" s="40"/>
      <c r="CAD143" s="40"/>
      <c r="CAE143" s="40"/>
      <c r="CAF143" s="40"/>
      <c r="CAG143" s="40"/>
      <c r="CAH143" s="40"/>
      <c r="CAI143" s="40"/>
      <c r="CAJ143" s="40"/>
      <c r="CAK143" s="40"/>
      <c r="CAL143" s="40"/>
      <c r="CAM143" s="40"/>
      <c r="CAN143" s="40"/>
      <c r="CAO143" s="40"/>
      <c r="CAP143" s="40"/>
      <c r="CAQ143" s="40"/>
      <c r="CAR143" s="40"/>
      <c r="CAS143" s="40"/>
      <c r="CAT143" s="40"/>
      <c r="CAU143" s="40"/>
      <c r="CAV143" s="40"/>
      <c r="CAW143" s="40"/>
      <c r="CAX143" s="40"/>
      <c r="CAY143" s="40"/>
      <c r="CAZ143" s="40"/>
      <c r="CBA143" s="40"/>
      <c r="CBB143" s="40"/>
      <c r="CBC143" s="40"/>
      <c r="CBD143" s="40"/>
      <c r="CBE143" s="40"/>
      <c r="CBF143" s="40"/>
      <c r="CBG143" s="40"/>
      <c r="CBH143" s="40"/>
      <c r="CBI143" s="40"/>
      <c r="CBJ143" s="40"/>
      <c r="CBK143" s="40"/>
      <c r="CBL143" s="40"/>
      <c r="CBM143" s="40"/>
      <c r="CBN143" s="40"/>
      <c r="CBO143" s="40"/>
      <c r="CBP143" s="40"/>
      <c r="CBQ143" s="40"/>
      <c r="CBR143" s="40"/>
      <c r="CBS143" s="40"/>
      <c r="CBT143" s="40"/>
      <c r="CBU143" s="40"/>
      <c r="CBV143" s="40"/>
      <c r="CBW143" s="40"/>
      <c r="CBX143" s="40"/>
      <c r="CBY143" s="40"/>
      <c r="CBZ143" s="40"/>
      <c r="CCA143" s="40"/>
      <c r="CCB143" s="40"/>
      <c r="CCC143" s="40"/>
      <c r="CCD143" s="40"/>
      <c r="CCE143" s="40"/>
      <c r="CCF143" s="40"/>
      <c r="CCG143" s="40"/>
      <c r="CCH143" s="40"/>
      <c r="CCI143" s="40"/>
      <c r="CCJ143" s="40"/>
      <c r="CCK143" s="40"/>
      <c r="CCL143" s="40"/>
      <c r="CCM143" s="40"/>
      <c r="CCN143" s="40"/>
      <c r="CCO143" s="40"/>
      <c r="CCP143" s="40"/>
      <c r="CCQ143" s="40"/>
      <c r="CCR143" s="40"/>
      <c r="CCS143" s="40"/>
      <c r="CCT143" s="40"/>
      <c r="CCU143" s="40"/>
      <c r="CCV143" s="40"/>
      <c r="CCW143" s="40"/>
      <c r="CCX143" s="40"/>
      <c r="CCY143" s="40"/>
      <c r="CCZ143" s="40"/>
      <c r="CDA143" s="40"/>
      <c r="CDB143" s="40"/>
      <c r="CDC143" s="40"/>
      <c r="CDD143" s="40"/>
      <c r="CDE143" s="40"/>
      <c r="CDF143" s="40"/>
      <c r="CDG143" s="40"/>
      <c r="CDH143" s="40"/>
      <c r="CDI143" s="40"/>
      <c r="CDJ143" s="40"/>
      <c r="CDK143" s="40"/>
      <c r="CDL143" s="40"/>
      <c r="CDM143" s="40"/>
      <c r="CDN143" s="40"/>
      <c r="CDO143" s="40"/>
      <c r="CDP143" s="40"/>
      <c r="CDQ143" s="40"/>
      <c r="CDR143" s="40"/>
      <c r="CDS143" s="40"/>
      <c r="CDT143" s="40"/>
      <c r="CDU143" s="40"/>
      <c r="CDV143" s="40"/>
      <c r="CDW143" s="40"/>
      <c r="CDX143" s="40"/>
      <c r="CDY143" s="40"/>
      <c r="CDZ143" s="40"/>
      <c r="CEA143" s="40"/>
      <c r="CEB143" s="40"/>
      <c r="CEC143" s="40"/>
      <c r="CED143" s="40"/>
      <c r="CEE143" s="40"/>
      <c r="CEF143" s="40"/>
      <c r="CEG143" s="40"/>
      <c r="CEH143" s="40"/>
      <c r="CEI143" s="40"/>
      <c r="CEJ143" s="40"/>
      <c r="CEK143" s="40"/>
      <c r="CEL143" s="40"/>
      <c r="CEM143" s="40"/>
      <c r="CEN143" s="40"/>
      <c r="CEO143" s="40"/>
      <c r="CEP143" s="40"/>
      <c r="CEQ143" s="40"/>
      <c r="CER143" s="40"/>
      <c r="CES143" s="40"/>
      <c r="CET143" s="40"/>
      <c r="CEU143" s="40"/>
      <c r="CEV143" s="40"/>
      <c r="CEW143" s="40"/>
      <c r="CEX143" s="40"/>
      <c r="CEY143" s="40"/>
      <c r="CEZ143" s="40"/>
      <c r="CFA143" s="40"/>
      <c r="CFB143" s="40"/>
      <c r="CFC143" s="40"/>
      <c r="CFD143" s="40"/>
      <c r="CFE143" s="40"/>
      <c r="CFF143" s="40"/>
      <c r="CFG143" s="40"/>
      <c r="CFH143" s="40"/>
      <c r="CFI143" s="40"/>
      <c r="CFJ143" s="40"/>
      <c r="CFK143" s="40"/>
      <c r="CFL143" s="40"/>
      <c r="CFM143" s="40"/>
      <c r="CFN143" s="40"/>
      <c r="CFO143" s="40"/>
      <c r="CFP143" s="40"/>
      <c r="CFQ143" s="40"/>
      <c r="CFR143" s="40"/>
      <c r="CFS143" s="40"/>
      <c r="CFT143" s="40"/>
      <c r="CFU143" s="40"/>
      <c r="CFV143" s="40"/>
      <c r="CFW143" s="40"/>
      <c r="CFX143" s="40"/>
      <c r="CFY143" s="40"/>
      <c r="CFZ143" s="40"/>
      <c r="CGA143" s="40"/>
      <c r="CGB143" s="40"/>
      <c r="CGC143" s="40"/>
      <c r="CGD143" s="40"/>
      <c r="CGE143" s="40"/>
      <c r="CGF143" s="40"/>
      <c r="CGG143" s="40"/>
      <c r="CGH143" s="40"/>
      <c r="CGI143" s="40"/>
      <c r="CGJ143" s="40"/>
      <c r="CGK143" s="40"/>
      <c r="CGL143" s="40"/>
      <c r="CGM143" s="40"/>
      <c r="CGN143" s="40"/>
      <c r="CGO143" s="40"/>
      <c r="CGP143" s="40"/>
      <c r="CGQ143" s="40"/>
      <c r="CGR143" s="40"/>
      <c r="CGS143" s="40"/>
      <c r="CGT143" s="40"/>
      <c r="CGU143" s="40"/>
      <c r="CGV143" s="40"/>
      <c r="CGW143" s="40"/>
      <c r="CGX143" s="40"/>
      <c r="CGY143" s="40"/>
      <c r="CGZ143" s="40"/>
      <c r="CHA143" s="40"/>
      <c r="CHB143" s="40"/>
      <c r="CHC143" s="40"/>
      <c r="CHD143" s="40"/>
      <c r="CHE143" s="40"/>
      <c r="CHF143" s="40"/>
      <c r="CHG143" s="40"/>
      <c r="CHH143" s="40"/>
      <c r="CHI143" s="40"/>
      <c r="CHJ143" s="40"/>
      <c r="CHK143" s="40"/>
      <c r="CHL143" s="40"/>
      <c r="CHM143" s="40"/>
      <c r="CHN143" s="40"/>
      <c r="CHO143" s="40"/>
      <c r="CHP143" s="40"/>
      <c r="CHQ143" s="40"/>
      <c r="CHR143" s="40"/>
      <c r="CHS143" s="40"/>
      <c r="CHT143" s="40"/>
      <c r="CHU143" s="40"/>
      <c r="CHV143" s="40"/>
      <c r="CHW143" s="40"/>
      <c r="CHX143" s="40"/>
      <c r="CHY143" s="40"/>
      <c r="CHZ143" s="40"/>
      <c r="CIA143" s="40"/>
      <c r="CIB143" s="40"/>
      <c r="CIC143" s="40"/>
      <c r="CID143" s="40"/>
      <c r="CIE143" s="40"/>
      <c r="CIF143" s="40"/>
      <c r="CIG143" s="40"/>
      <c r="CIH143" s="40"/>
      <c r="CII143" s="40"/>
      <c r="CIJ143" s="40"/>
      <c r="CIK143" s="40"/>
      <c r="CIL143" s="40"/>
      <c r="CIM143" s="40"/>
      <c r="CIN143" s="40"/>
      <c r="CIO143" s="40"/>
      <c r="CIP143" s="40"/>
      <c r="CIQ143" s="40"/>
      <c r="CIR143" s="40"/>
      <c r="CIS143" s="40"/>
      <c r="CIT143" s="40"/>
      <c r="CIU143" s="40"/>
      <c r="CIV143" s="40"/>
      <c r="CIW143" s="40"/>
      <c r="CIX143" s="40"/>
      <c r="CIY143" s="40"/>
      <c r="CIZ143" s="40"/>
      <c r="CJA143" s="40"/>
      <c r="CJB143" s="40"/>
      <c r="CJC143" s="40"/>
      <c r="CJD143" s="40"/>
      <c r="CJE143" s="40"/>
      <c r="CJF143" s="40"/>
      <c r="CJG143" s="40"/>
      <c r="CJH143" s="40"/>
      <c r="CJI143" s="40"/>
      <c r="CJJ143" s="40"/>
      <c r="CJK143" s="40"/>
      <c r="CJL143" s="40"/>
      <c r="CJM143" s="40"/>
      <c r="CJN143" s="40"/>
      <c r="CJO143" s="40"/>
      <c r="CJP143" s="40"/>
      <c r="CJQ143" s="40"/>
      <c r="CJR143" s="40"/>
      <c r="CJS143" s="40"/>
      <c r="CJT143" s="40"/>
      <c r="CJU143" s="40"/>
      <c r="CJV143" s="40"/>
      <c r="CJW143" s="40"/>
      <c r="CJX143" s="40"/>
      <c r="CJY143" s="40"/>
      <c r="CJZ143" s="40"/>
      <c r="CKA143" s="40"/>
      <c r="CKB143" s="40"/>
      <c r="CKC143" s="40"/>
      <c r="CKD143" s="40"/>
      <c r="CKE143" s="40"/>
      <c r="CKF143" s="40"/>
      <c r="CKG143" s="40"/>
      <c r="CKH143" s="40"/>
      <c r="CKI143" s="40"/>
      <c r="CKJ143" s="40"/>
      <c r="CKK143" s="40"/>
      <c r="CKL143" s="40"/>
      <c r="CKM143" s="40"/>
      <c r="CKN143" s="40"/>
      <c r="CKO143" s="40"/>
      <c r="CKP143" s="40"/>
      <c r="CKQ143" s="40"/>
      <c r="CKR143" s="40"/>
      <c r="CKS143" s="40"/>
      <c r="CKT143" s="40"/>
      <c r="CKU143" s="40"/>
      <c r="CKV143" s="40"/>
      <c r="CKW143" s="40"/>
      <c r="CKX143" s="40"/>
      <c r="CKY143" s="40"/>
      <c r="CKZ143" s="40"/>
      <c r="CLA143" s="40"/>
      <c r="CLB143" s="40"/>
      <c r="CLC143" s="40"/>
      <c r="CLD143" s="40"/>
      <c r="CLE143" s="40"/>
      <c r="CLF143" s="40"/>
      <c r="CLG143" s="40"/>
      <c r="CLH143" s="40"/>
      <c r="CLI143" s="40"/>
      <c r="CLJ143" s="40"/>
      <c r="CLK143" s="40"/>
      <c r="CLL143" s="40"/>
      <c r="CLM143" s="40"/>
      <c r="CLN143" s="40"/>
      <c r="CLO143" s="40"/>
      <c r="CLP143" s="40"/>
      <c r="CLQ143" s="40"/>
      <c r="CLR143" s="40"/>
      <c r="CLS143" s="40"/>
      <c r="CLT143" s="40"/>
      <c r="CLU143" s="40"/>
      <c r="CLV143" s="40"/>
      <c r="CLW143" s="40"/>
      <c r="CLX143" s="40"/>
      <c r="CLY143" s="40"/>
      <c r="CLZ143" s="40"/>
      <c r="CMA143" s="40"/>
      <c r="CMB143" s="40"/>
      <c r="CMC143" s="40"/>
      <c r="CMD143" s="40"/>
      <c r="CME143" s="40"/>
      <c r="CMF143" s="40"/>
      <c r="CMG143" s="40"/>
      <c r="CMH143" s="40"/>
      <c r="CMI143" s="40"/>
      <c r="CMJ143" s="40"/>
      <c r="CMK143" s="40"/>
      <c r="CML143" s="40"/>
      <c r="CMM143" s="40"/>
      <c r="CMN143" s="40"/>
      <c r="CMO143" s="40"/>
      <c r="CMP143" s="40"/>
      <c r="CMQ143" s="40"/>
      <c r="CMR143" s="40"/>
      <c r="CMS143" s="40"/>
      <c r="CMT143" s="40"/>
      <c r="CMU143" s="40"/>
      <c r="CMV143" s="40"/>
      <c r="CMW143" s="40"/>
      <c r="CMX143" s="40"/>
      <c r="CMY143" s="40"/>
      <c r="CMZ143" s="40"/>
      <c r="CNA143" s="40"/>
      <c r="CNB143" s="40"/>
      <c r="CNC143" s="40"/>
      <c r="CND143" s="40"/>
      <c r="CNE143" s="40"/>
      <c r="CNF143" s="40"/>
      <c r="CNG143" s="40"/>
      <c r="CNH143" s="40"/>
      <c r="CNI143" s="40"/>
      <c r="CNJ143" s="40"/>
      <c r="CNK143" s="40"/>
      <c r="CNL143" s="40"/>
      <c r="CNM143" s="40"/>
      <c r="CNN143" s="40"/>
      <c r="CNO143" s="40"/>
      <c r="CNP143" s="40"/>
      <c r="CNQ143" s="40"/>
      <c r="CNR143" s="40"/>
      <c r="CNS143" s="40"/>
      <c r="CNT143" s="40"/>
      <c r="CNU143" s="40"/>
      <c r="CNV143" s="40"/>
      <c r="CNW143" s="40"/>
      <c r="CNX143" s="40"/>
      <c r="CNY143" s="40"/>
      <c r="CNZ143" s="40"/>
      <c r="COA143" s="40"/>
      <c r="COB143" s="40"/>
      <c r="COC143" s="40"/>
      <c r="COD143" s="40"/>
      <c r="COE143" s="40"/>
      <c r="COF143" s="40"/>
      <c r="COG143" s="40"/>
      <c r="COH143" s="40"/>
      <c r="COI143" s="40"/>
      <c r="COJ143" s="40"/>
      <c r="COK143" s="40"/>
      <c r="COL143" s="40"/>
      <c r="COM143" s="40"/>
      <c r="CON143" s="40"/>
      <c r="COO143" s="40"/>
      <c r="COP143" s="40"/>
      <c r="COQ143" s="40"/>
      <c r="COR143" s="40"/>
      <c r="COS143" s="40"/>
      <c r="COT143" s="40"/>
      <c r="COU143" s="40"/>
      <c r="COV143" s="40"/>
      <c r="COW143" s="40"/>
      <c r="COX143" s="40"/>
      <c r="COY143" s="40"/>
      <c r="COZ143" s="40"/>
      <c r="CPA143" s="40"/>
      <c r="CPB143" s="40"/>
      <c r="CPC143" s="40"/>
      <c r="CPD143" s="40"/>
      <c r="CPE143" s="40"/>
      <c r="CPF143" s="40"/>
      <c r="CPG143" s="40"/>
      <c r="CPH143" s="40"/>
      <c r="CPI143" s="40"/>
      <c r="CPJ143" s="40"/>
      <c r="CPK143" s="40"/>
      <c r="CPL143" s="40"/>
      <c r="CPM143" s="40"/>
      <c r="CPN143" s="40"/>
      <c r="CPO143" s="40"/>
      <c r="CPP143" s="40"/>
      <c r="CPQ143" s="40"/>
      <c r="CPR143" s="40"/>
      <c r="CPS143" s="40"/>
      <c r="CPT143" s="40"/>
      <c r="CPU143" s="40"/>
      <c r="CPV143" s="40"/>
      <c r="CPW143" s="40"/>
      <c r="CPX143" s="40"/>
      <c r="CPY143" s="40"/>
      <c r="CPZ143" s="40"/>
      <c r="CQA143" s="40"/>
      <c r="CQB143" s="40"/>
      <c r="CQC143" s="40"/>
      <c r="CQD143" s="40"/>
      <c r="CQE143" s="40"/>
      <c r="CQF143" s="40"/>
      <c r="CQG143" s="40"/>
      <c r="CQH143" s="40"/>
      <c r="CQI143" s="40"/>
      <c r="CQJ143" s="40"/>
      <c r="CQK143" s="40"/>
      <c r="CQL143" s="40"/>
      <c r="CQM143" s="40"/>
      <c r="CQN143" s="40"/>
      <c r="CQO143" s="40"/>
      <c r="CQP143" s="40"/>
      <c r="CQQ143" s="40"/>
      <c r="CQR143" s="40"/>
      <c r="CQS143" s="40"/>
      <c r="CQT143" s="40"/>
      <c r="CQU143" s="40"/>
      <c r="CQV143" s="40"/>
      <c r="CQW143" s="40"/>
      <c r="CQX143" s="40"/>
      <c r="CQY143" s="40"/>
      <c r="CQZ143" s="40"/>
      <c r="CRA143" s="40"/>
      <c r="CRB143" s="40"/>
      <c r="CRC143" s="40"/>
      <c r="CRD143" s="40"/>
      <c r="CRE143" s="40"/>
      <c r="CRF143" s="40"/>
      <c r="CRG143" s="40"/>
      <c r="CRH143" s="40"/>
      <c r="CRI143" s="40"/>
      <c r="CRJ143" s="40"/>
      <c r="CRK143" s="40"/>
      <c r="CRL143" s="40"/>
      <c r="CRM143" s="40"/>
      <c r="CRN143" s="40"/>
      <c r="CRO143" s="40"/>
      <c r="CRP143" s="40"/>
      <c r="CRQ143" s="40"/>
      <c r="CRR143" s="40"/>
      <c r="CRS143" s="40"/>
      <c r="CRT143" s="40"/>
      <c r="CRU143" s="40"/>
      <c r="CRV143" s="40"/>
      <c r="CRW143" s="40"/>
      <c r="CRX143" s="40"/>
      <c r="CRY143" s="40"/>
      <c r="CRZ143" s="40"/>
      <c r="CSA143" s="40"/>
      <c r="CSB143" s="40"/>
      <c r="CSC143" s="40"/>
      <c r="CSD143" s="40"/>
      <c r="CSE143" s="40"/>
      <c r="CSF143" s="40"/>
      <c r="CSG143" s="40"/>
      <c r="CSH143" s="40"/>
      <c r="CSI143" s="40"/>
      <c r="CSJ143" s="40"/>
      <c r="CSK143" s="40"/>
      <c r="CSL143" s="40"/>
      <c r="CSM143" s="40"/>
      <c r="CSN143" s="40"/>
      <c r="CSO143" s="40"/>
      <c r="CSP143" s="40"/>
      <c r="CSQ143" s="40"/>
      <c r="CSR143" s="40"/>
      <c r="CSS143" s="40"/>
      <c r="CST143" s="40"/>
      <c r="CSU143" s="40"/>
      <c r="CSV143" s="40"/>
      <c r="CSW143" s="40"/>
      <c r="CSX143" s="40"/>
      <c r="CSY143" s="40"/>
      <c r="CSZ143" s="40"/>
      <c r="CTA143" s="40"/>
      <c r="CTB143" s="40"/>
      <c r="CTC143" s="40"/>
      <c r="CTD143" s="40"/>
      <c r="CTE143" s="40"/>
      <c r="CTF143" s="40"/>
      <c r="CTG143" s="40"/>
      <c r="CTH143" s="40"/>
      <c r="CTI143" s="40"/>
      <c r="CTJ143" s="40"/>
      <c r="CTK143" s="40"/>
      <c r="CTL143" s="40"/>
      <c r="CTM143" s="40"/>
      <c r="CTN143" s="40"/>
      <c r="CTO143" s="40"/>
      <c r="CTP143" s="40"/>
      <c r="CTQ143" s="40"/>
      <c r="CTR143" s="40"/>
      <c r="CTS143" s="40"/>
      <c r="CTT143" s="40"/>
      <c r="CTU143" s="40"/>
      <c r="CTV143" s="40"/>
      <c r="CTW143" s="40"/>
      <c r="CTX143" s="40"/>
      <c r="CTY143" s="40"/>
      <c r="CTZ143" s="40"/>
      <c r="CUA143" s="40"/>
      <c r="CUB143" s="40"/>
      <c r="CUC143" s="40"/>
      <c r="CUD143" s="40"/>
      <c r="CUE143" s="40"/>
      <c r="CUF143" s="40"/>
      <c r="CUG143" s="40"/>
      <c r="CUH143" s="40"/>
      <c r="CUI143" s="40"/>
      <c r="CUJ143" s="40"/>
      <c r="CUK143" s="40"/>
      <c r="CUL143" s="40"/>
      <c r="CUM143" s="40"/>
      <c r="CUN143" s="40"/>
      <c r="CUO143" s="40"/>
      <c r="CUP143" s="40"/>
      <c r="CUQ143" s="40"/>
      <c r="CUR143" s="40"/>
      <c r="CUS143" s="40"/>
      <c r="CUT143" s="40"/>
      <c r="CUU143" s="40"/>
      <c r="CUV143" s="40"/>
      <c r="CUW143" s="40"/>
      <c r="CUX143" s="40"/>
      <c r="CUY143" s="40"/>
      <c r="CUZ143" s="40"/>
      <c r="CVA143" s="40"/>
      <c r="CVB143" s="40"/>
      <c r="CVC143" s="40"/>
      <c r="CVD143" s="40"/>
      <c r="CVE143" s="40"/>
      <c r="CVF143" s="40"/>
      <c r="CVG143" s="40"/>
      <c r="CVH143" s="40"/>
      <c r="CVI143" s="40"/>
      <c r="CVJ143" s="40"/>
      <c r="CVK143" s="40"/>
      <c r="CVL143" s="40"/>
      <c r="CVM143" s="40"/>
      <c r="CVN143" s="40"/>
      <c r="CVO143" s="40"/>
      <c r="CVP143" s="40"/>
      <c r="CVQ143" s="40"/>
      <c r="CVR143" s="40"/>
      <c r="CVS143" s="40"/>
      <c r="CVT143" s="40"/>
      <c r="CVU143" s="40"/>
      <c r="CVV143" s="40"/>
      <c r="CVW143" s="40"/>
      <c r="CVX143" s="40"/>
      <c r="CVY143" s="40"/>
      <c r="CVZ143" s="40"/>
      <c r="CWA143" s="40"/>
      <c r="CWB143" s="40"/>
      <c r="CWC143" s="40"/>
      <c r="CWD143" s="40"/>
      <c r="CWE143" s="40"/>
      <c r="CWF143" s="40"/>
      <c r="CWG143" s="40"/>
      <c r="CWH143" s="40"/>
      <c r="CWI143" s="40"/>
      <c r="CWJ143" s="40"/>
      <c r="CWK143" s="40"/>
      <c r="CWL143" s="40"/>
      <c r="CWM143" s="40"/>
      <c r="CWN143" s="40"/>
      <c r="CWO143" s="40"/>
      <c r="CWP143" s="40"/>
      <c r="CWQ143" s="40"/>
      <c r="CWR143" s="40"/>
      <c r="CWS143" s="40"/>
      <c r="CWT143" s="40"/>
      <c r="CWU143" s="40"/>
      <c r="CWV143" s="40"/>
      <c r="CWW143" s="40"/>
      <c r="CWX143" s="40"/>
      <c r="CWY143" s="40"/>
      <c r="CWZ143" s="40"/>
      <c r="CXA143" s="40"/>
      <c r="CXB143" s="40"/>
      <c r="CXC143" s="40"/>
      <c r="CXD143" s="40"/>
      <c r="CXE143" s="40"/>
      <c r="CXF143" s="40"/>
      <c r="CXG143" s="40"/>
      <c r="CXH143" s="40"/>
      <c r="CXI143" s="40"/>
      <c r="CXJ143" s="40"/>
      <c r="CXK143" s="40"/>
      <c r="CXL143" s="40"/>
      <c r="CXM143" s="40"/>
      <c r="CXN143" s="40"/>
      <c r="CXO143" s="40"/>
      <c r="CXP143" s="40"/>
      <c r="CXQ143" s="40"/>
      <c r="CXR143" s="40"/>
      <c r="CXS143" s="40"/>
      <c r="CXT143" s="40"/>
      <c r="CXU143" s="40"/>
      <c r="CXV143" s="40"/>
      <c r="CXW143" s="40"/>
      <c r="CXX143" s="40"/>
      <c r="CXY143" s="40"/>
      <c r="CXZ143" s="40"/>
      <c r="CYA143" s="40"/>
      <c r="CYB143" s="40"/>
      <c r="CYC143" s="40"/>
      <c r="CYD143" s="40"/>
      <c r="CYE143" s="40"/>
      <c r="CYF143" s="40"/>
      <c r="CYG143" s="40"/>
      <c r="CYH143" s="40"/>
      <c r="CYI143" s="40"/>
      <c r="CYJ143" s="40"/>
      <c r="CYK143" s="40"/>
      <c r="CYL143" s="40"/>
      <c r="CYM143" s="40"/>
      <c r="CYN143" s="40"/>
      <c r="CYO143" s="40"/>
      <c r="CYP143" s="40"/>
      <c r="CYQ143" s="40"/>
      <c r="CYR143" s="40"/>
      <c r="CYS143" s="40"/>
      <c r="CYT143" s="40"/>
      <c r="CYU143" s="40"/>
      <c r="CYV143" s="40"/>
      <c r="CYW143" s="40"/>
      <c r="CYX143" s="40"/>
      <c r="CYY143" s="40"/>
      <c r="CYZ143" s="40"/>
      <c r="CZA143" s="40"/>
      <c r="CZB143" s="40"/>
      <c r="CZC143" s="40"/>
      <c r="CZD143" s="40"/>
      <c r="CZE143" s="40"/>
      <c r="CZF143" s="40"/>
      <c r="CZG143" s="40"/>
      <c r="CZH143" s="40"/>
      <c r="CZI143" s="40"/>
      <c r="CZJ143" s="40"/>
      <c r="CZK143" s="40"/>
      <c r="CZL143" s="40"/>
      <c r="CZM143" s="40"/>
      <c r="CZN143" s="40"/>
      <c r="CZO143" s="40"/>
      <c r="CZP143" s="40"/>
      <c r="CZQ143" s="40"/>
      <c r="CZR143" s="40"/>
      <c r="CZS143" s="40"/>
      <c r="CZT143" s="40"/>
      <c r="CZU143" s="40"/>
      <c r="CZV143" s="40"/>
      <c r="CZW143" s="40"/>
      <c r="CZX143" s="40"/>
      <c r="CZY143" s="40"/>
      <c r="CZZ143" s="40"/>
      <c r="DAA143" s="40"/>
      <c r="DAB143" s="40"/>
      <c r="DAC143" s="40"/>
      <c r="DAD143" s="40"/>
      <c r="DAE143" s="40"/>
      <c r="DAF143" s="40"/>
      <c r="DAG143" s="40"/>
      <c r="DAH143" s="40"/>
      <c r="DAI143" s="40"/>
      <c r="DAJ143" s="40"/>
      <c r="DAK143" s="40"/>
      <c r="DAL143" s="40"/>
      <c r="DAM143" s="40"/>
      <c r="DAN143" s="40"/>
      <c r="DAO143" s="40"/>
      <c r="DAP143" s="40"/>
      <c r="DAQ143" s="40"/>
      <c r="DAR143" s="40"/>
      <c r="DAS143" s="40"/>
      <c r="DAT143" s="40"/>
      <c r="DAU143" s="40"/>
      <c r="DAV143" s="40"/>
      <c r="DAW143" s="40"/>
      <c r="DAX143" s="40"/>
      <c r="DAY143" s="40"/>
      <c r="DAZ143" s="40"/>
      <c r="DBA143" s="40"/>
      <c r="DBB143" s="40"/>
      <c r="DBC143" s="40"/>
      <c r="DBD143" s="40"/>
      <c r="DBE143" s="40"/>
      <c r="DBF143" s="40"/>
      <c r="DBG143" s="40"/>
      <c r="DBH143" s="40"/>
      <c r="DBI143" s="40"/>
      <c r="DBJ143" s="40"/>
      <c r="DBK143" s="40"/>
      <c r="DBL143" s="40"/>
      <c r="DBM143" s="40"/>
      <c r="DBN143" s="40"/>
      <c r="DBO143" s="40"/>
      <c r="DBP143" s="40"/>
      <c r="DBQ143" s="40"/>
      <c r="DBR143" s="40"/>
      <c r="DBS143" s="40"/>
      <c r="DBT143" s="40"/>
      <c r="DBU143" s="40"/>
      <c r="DBV143" s="40"/>
      <c r="DBW143" s="40"/>
      <c r="DBX143" s="40"/>
      <c r="DBY143" s="40"/>
      <c r="DBZ143" s="40"/>
      <c r="DCA143" s="40"/>
      <c r="DCB143" s="40"/>
      <c r="DCC143" s="40"/>
      <c r="DCD143" s="40"/>
      <c r="DCE143" s="40"/>
      <c r="DCF143" s="40"/>
      <c r="DCG143" s="40"/>
      <c r="DCH143" s="40"/>
      <c r="DCI143" s="40"/>
      <c r="DCJ143" s="40"/>
      <c r="DCK143" s="40"/>
      <c r="DCL143" s="40"/>
      <c r="DCM143" s="40"/>
      <c r="DCN143" s="40"/>
      <c r="DCO143" s="40"/>
      <c r="DCP143" s="40"/>
      <c r="DCQ143" s="40"/>
      <c r="DCR143" s="40"/>
      <c r="DCS143" s="40"/>
      <c r="DCT143" s="40"/>
      <c r="DCU143" s="40"/>
      <c r="DCV143" s="40"/>
      <c r="DCW143" s="40"/>
      <c r="DCX143" s="40"/>
      <c r="DCY143" s="40"/>
      <c r="DCZ143" s="40"/>
      <c r="DDA143" s="40"/>
      <c r="DDB143" s="40"/>
      <c r="DDC143" s="40"/>
      <c r="DDD143" s="40"/>
      <c r="DDE143" s="40"/>
      <c r="DDF143" s="40"/>
      <c r="DDG143" s="40"/>
      <c r="DDH143" s="40"/>
      <c r="DDI143" s="40"/>
      <c r="DDJ143" s="40"/>
      <c r="DDK143" s="40"/>
      <c r="DDL143" s="40"/>
      <c r="DDM143" s="40"/>
      <c r="DDN143" s="40"/>
      <c r="DDO143" s="40"/>
      <c r="DDP143" s="40"/>
      <c r="DDQ143" s="40"/>
      <c r="DDR143" s="40"/>
      <c r="DDS143" s="40"/>
      <c r="DDT143" s="40"/>
      <c r="DDU143" s="40"/>
      <c r="DDV143" s="40"/>
      <c r="DDW143" s="40"/>
      <c r="DDX143" s="40"/>
      <c r="DDY143" s="40"/>
      <c r="DDZ143" s="40"/>
      <c r="DEA143" s="40"/>
      <c r="DEB143" s="40"/>
      <c r="DEC143" s="40"/>
      <c r="DED143" s="40"/>
      <c r="DEE143" s="40"/>
      <c r="DEF143" s="40"/>
      <c r="DEG143" s="40"/>
      <c r="DEH143" s="40"/>
      <c r="DEI143" s="40"/>
      <c r="DEJ143" s="40"/>
      <c r="DEK143" s="40"/>
      <c r="DEL143" s="40"/>
      <c r="DEM143" s="40"/>
      <c r="DEN143" s="40"/>
      <c r="DEO143" s="40"/>
      <c r="DEP143" s="40"/>
      <c r="DEQ143" s="40"/>
      <c r="DER143" s="40"/>
      <c r="DES143" s="40"/>
      <c r="DET143" s="40"/>
      <c r="DEU143" s="40"/>
      <c r="DEV143" s="40"/>
      <c r="DEW143" s="40"/>
      <c r="DEX143" s="40"/>
      <c r="DEY143" s="40"/>
      <c r="DEZ143" s="40"/>
      <c r="DFA143" s="40"/>
      <c r="DFB143" s="40"/>
      <c r="DFC143" s="40"/>
      <c r="DFD143" s="40"/>
      <c r="DFE143" s="40"/>
      <c r="DFF143" s="40"/>
      <c r="DFG143" s="40"/>
      <c r="DFH143" s="40"/>
      <c r="DFI143" s="40"/>
      <c r="DFJ143" s="40"/>
      <c r="DFK143" s="40"/>
      <c r="DFL143" s="40"/>
      <c r="DFM143" s="40"/>
      <c r="DFN143" s="40"/>
      <c r="DFO143" s="40"/>
      <c r="DFP143" s="40"/>
      <c r="DFQ143" s="40"/>
      <c r="DFR143" s="40"/>
      <c r="DFS143" s="40"/>
      <c r="DFT143" s="40"/>
      <c r="DFU143" s="40"/>
      <c r="DFV143" s="40"/>
      <c r="DFW143" s="40"/>
      <c r="DFX143" s="40"/>
      <c r="DFY143" s="40"/>
      <c r="DFZ143" s="40"/>
      <c r="DGA143" s="40"/>
      <c r="DGB143" s="40"/>
      <c r="DGC143" s="40"/>
      <c r="DGD143" s="40"/>
      <c r="DGE143" s="40"/>
      <c r="DGF143" s="40"/>
      <c r="DGG143" s="40"/>
      <c r="DGH143" s="40"/>
      <c r="DGI143" s="40"/>
      <c r="DGJ143" s="40"/>
      <c r="DGK143" s="40"/>
      <c r="DGL143" s="40"/>
      <c r="DGM143" s="40"/>
      <c r="DGN143" s="40"/>
      <c r="DGO143" s="40"/>
      <c r="DGP143" s="40"/>
      <c r="DGQ143" s="40"/>
      <c r="DGR143" s="40"/>
      <c r="DGS143" s="40"/>
      <c r="DGT143" s="40"/>
      <c r="DGU143" s="40"/>
      <c r="DGV143" s="40"/>
      <c r="DGW143" s="40"/>
      <c r="DGX143" s="40"/>
      <c r="DGY143" s="40"/>
      <c r="DGZ143" s="40"/>
      <c r="DHA143" s="40"/>
      <c r="DHB143" s="40"/>
      <c r="DHC143" s="40"/>
      <c r="DHD143" s="40"/>
      <c r="DHE143" s="40"/>
      <c r="DHF143" s="40"/>
      <c r="DHG143" s="40"/>
      <c r="DHH143" s="40"/>
      <c r="DHI143" s="40"/>
      <c r="DHJ143" s="40"/>
      <c r="DHK143" s="40"/>
      <c r="DHL143" s="40"/>
      <c r="DHM143" s="40"/>
      <c r="DHN143" s="40"/>
      <c r="DHO143" s="40"/>
      <c r="DHP143" s="40"/>
      <c r="DHQ143" s="40"/>
      <c r="DHR143" s="40"/>
      <c r="DHS143" s="40"/>
      <c r="DHT143" s="40"/>
      <c r="DHU143" s="40"/>
      <c r="DHV143" s="40"/>
      <c r="DHW143" s="40"/>
      <c r="DHX143" s="40"/>
      <c r="DHY143" s="40"/>
      <c r="DHZ143" s="40"/>
      <c r="DIA143" s="40"/>
      <c r="DIB143" s="40"/>
      <c r="DIC143" s="40"/>
      <c r="DID143" s="40"/>
      <c r="DIE143" s="40"/>
      <c r="DIF143" s="40"/>
      <c r="DIG143" s="40"/>
      <c r="DIH143" s="40"/>
      <c r="DII143" s="40"/>
      <c r="DIJ143" s="40"/>
      <c r="DIK143" s="40"/>
      <c r="DIL143" s="40"/>
      <c r="DIM143" s="40"/>
      <c r="DIN143" s="40"/>
      <c r="DIO143" s="40"/>
      <c r="DIP143" s="40"/>
      <c r="DIQ143" s="40"/>
      <c r="DIR143" s="40"/>
      <c r="DIS143" s="40"/>
      <c r="DIT143" s="40"/>
      <c r="DIU143" s="40"/>
      <c r="DIV143" s="40"/>
      <c r="DIW143" s="40"/>
      <c r="DIX143" s="40"/>
      <c r="DIY143" s="40"/>
      <c r="DIZ143" s="40"/>
      <c r="DJA143" s="40"/>
      <c r="DJB143" s="40"/>
      <c r="DJC143" s="40"/>
      <c r="DJD143" s="40"/>
      <c r="DJE143" s="40"/>
      <c r="DJF143" s="40"/>
      <c r="DJG143" s="40"/>
      <c r="DJH143" s="40"/>
      <c r="DJI143" s="40"/>
      <c r="DJJ143" s="40"/>
      <c r="DJK143" s="40"/>
      <c r="DJL143" s="40"/>
      <c r="DJM143" s="40"/>
      <c r="DJN143" s="40"/>
      <c r="DJO143" s="40"/>
      <c r="DJP143" s="40"/>
      <c r="DJQ143" s="40"/>
      <c r="DJR143" s="40"/>
      <c r="DJS143" s="40"/>
      <c r="DJT143" s="40"/>
      <c r="DJU143" s="40"/>
      <c r="DJV143" s="40"/>
      <c r="DJW143" s="40"/>
      <c r="DJX143" s="40"/>
      <c r="DJY143" s="40"/>
      <c r="DJZ143" s="40"/>
      <c r="DKA143" s="40"/>
      <c r="DKB143" s="40"/>
      <c r="DKC143" s="40"/>
      <c r="DKD143" s="40"/>
      <c r="DKE143" s="40"/>
      <c r="DKF143" s="40"/>
      <c r="DKG143" s="40"/>
      <c r="DKH143" s="40"/>
      <c r="DKI143" s="40"/>
      <c r="DKJ143" s="40"/>
      <c r="DKK143" s="40"/>
      <c r="DKL143" s="40"/>
      <c r="DKM143" s="40"/>
      <c r="DKN143" s="40"/>
      <c r="DKO143" s="40"/>
      <c r="DKP143" s="40"/>
      <c r="DKQ143" s="40"/>
      <c r="DKR143" s="40"/>
      <c r="DKS143" s="40"/>
      <c r="DKT143" s="40"/>
      <c r="DKU143" s="40"/>
      <c r="DKV143" s="40"/>
      <c r="DKW143" s="40"/>
      <c r="DKX143" s="40"/>
      <c r="DKY143" s="40"/>
      <c r="DKZ143" s="40"/>
      <c r="DLA143" s="40"/>
      <c r="DLB143" s="40"/>
      <c r="DLC143" s="40"/>
      <c r="DLD143" s="40"/>
      <c r="DLE143" s="40"/>
      <c r="DLF143" s="40"/>
      <c r="DLG143" s="40"/>
      <c r="DLH143" s="40"/>
      <c r="DLI143" s="40"/>
      <c r="DLJ143" s="40"/>
      <c r="DLK143" s="40"/>
      <c r="DLL143" s="40"/>
      <c r="DLM143" s="40"/>
      <c r="DLN143" s="40"/>
      <c r="DLO143" s="40"/>
      <c r="DLP143" s="40"/>
      <c r="DLQ143" s="40"/>
      <c r="DLR143" s="40"/>
      <c r="DLS143" s="40"/>
      <c r="DLT143" s="40"/>
      <c r="DLU143" s="40"/>
      <c r="DLV143" s="40"/>
      <c r="DLW143" s="40"/>
      <c r="DLX143" s="40"/>
      <c r="DLY143" s="40"/>
      <c r="DLZ143" s="40"/>
      <c r="DMA143" s="40"/>
      <c r="DMB143" s="40"/>
      <c r="DMC143" s="40"/>
      <c r="DMD143" s="40"/>
      <c r="DME143" s="40"/>
      <c r="DMF143" s="40"/>
      <c r="DMG143" s="40"/>
      <c r="DMH143" s="40"/>
      <c r="DMI143" s="40"/>
      <c r="DMJ143" s="40"/>
      <c r="DMK143" s="40"/>
      <c r="DML143" s="40"/>
      <c r="DMM143" s="40"/>
      <c r="DMN143" s="40"/>
      <c r="DMO143" s="40"/>
      <c r="DMP143" s="40"/>
      <c r="DMQ143" s="40"/>
      <c r="DMR143" s="40"/>
      <c r="DMS143" s="40"/>
      <c r="DMT143" s="40"/>
      <c r="DMU143" s="40"/>
      <c r="DMV143" s="40"/>
      <c r="DMW143" s="40"/>
      <c r="DMX143" s="40"/>
      <c r="DMY143" s="40"/>
      <c r="DMZ143" s="40"/>
      <c r="DNA143" s="40"/>
      <c r="DNB143" s="40"/>
      <c r="DNC143" s="40"/>
      <c r="DND143" s="40"/>
      <c r="DNE143" s="40"/>
      <c r="DNF143" s="40"/>
      <c r="DNG143" s="40"/>
      <c r="DNH143" s="40"/>
      <c r="DNI143" s="40"/>
      <c r="DNJ143" s="40"/>
      <c r="DNK143" s="40"/>
      <c r="DNL143" s="40"/>
      <c r="DNM143" s="40"/>
      <c r="DNN143" s="40"/>
      <c r="DNO143" s="40"/>
      <c r="DNP143" s="40"/>
      <c r="DNQ143" s="40"/>
      <c r="DNR143" s="40"/>
      <c r="DNS143" s="40"/>
      <c r="DNT143" s="40"/>
      <c r="DNU143" s="40"/>
      <c r="DNV143" s="40"/>
      <c r="DNW143" s="40"/>
      <c r="DNX143" s="40"/>
      <c r="DNY143" s="40"/>
      <c r="DNZ143" s="40"/>
      <c r="DOA143" s="40"/>
      <c r="DOB143" s="40"/>
      <c r="DOC143" s="40"/>
      <c r="DOD143" s="40"/>
      <c r="DOE143" s="40"/>
      <c r="DOF143" s="40"/>
      <c r="DOG143" s="40"/>
      <c r="DOH143" s="40"/>
      <c r="DOI143" s="40"/>
      <c r="DOJ143" s="40"/>
      <c r="DOK143" s="40"/>
      <c r="DOL143" s="40"/>
      <c r="DOM143" s="40"/>
      <c r="DON143" s="40"/>
      <c r="DOO143" s="40"/>
      <c r="DOP143" s="40"/>
      <c r="DOQ143" s="40"/>
      <c r="DOR143" s="40"/>
      <c r="DOS143" s="40"/>
      <c r="DOT143" s="40"/>
      <c r="DOU143" s="40"/>
      <c r="DOV143" s="40"/>
      <c r="DOW143" s="40"/>
      <c r="DOX143" s="40"/>
      <c r="DOY143" s="40"/>
      <c r="DOZ143" s="40"/>
      <c r="DPA143" s="40"/>
      <c r="DPB143" s="40"/>
      <c r="DPC143" s="40"/>
      <c r="DPD143" s="40"/>
      <c r="DPE143" s="40"/>
      <c r="DPF143" s="40"/>
      <c r="DPG143" s="40"/>
      <c r="DPH143" s="40"/>
      <c r="DPI143" s="40"/>
      <c r="DPJ143" s="40"/>
      <c r="DPK143" s="40"/>
      <c r="DPL143" s="40"/>
      <c r="DPM143" s="40"/>
      <c r="DPN143" s="40"/>
      <c r="DPO143" s="40"/>
      <c r="DPP143" s="40"/>
      <c r="DPQ143" s="40"/>
      <c r="DPR143" s="40"/>
      <c r="DPS143" s="40"/>
      <c r="DPT143" s="40"/>
      <c r="DPU143" s="40"/>
      <c r="DPV143" s="40"/>
      <c r="DPW143" s="40"/>
      <c r="DPX143" s="40"/>
      <c r="DPY143" s="40"/>
      <c r="DPZ143" s="40"/>
      <c r="DQA143" s="40"/>
      <c r="DQB143" s="40"/>
      <c r="DQC143" s="40"/>
      <c r="DQD143" s="40"/>
      <c r="DQE143" s="40"/>
      <c r="DQF143" s="40"/>
      <c r="DQG143" s="40"/>
      <c r="DQH143" s="40"/>
      <c r="DQI143" s="40"/>
      <c r="DQJ143" s="40"/>
      <c r="DQK143" s="40"/>
      <c r="DQL143" s="40"/>
      <c r="DQM143" s="40"/>
      <c r="DQN143" s="40"/>
      <c r="DQO143" s="40"/>
      <c r="DQP143" s="40"/>
      <c r="DQQ143" s="40"/>
      <c r="DQR143" s="40"/>
      <c r="DQS143" s="40"/>
      <c r="DQT143" s="40"/>
      <c r="DQU143" s="40"/>
      <c r="DQV143" s="40"/>
      <c r="DQW143" s="40"/>
      <c r="DQX143" s="40"/>
      <c r="DQY143" s="40"/>
      <c r="DQZ143" s="40"/>
      <c r="DRA143" s="40"/>
      <c r="DRB143" s="40"/>
      <c r="DRC143" s="40"/>
      <c r="DRD143" s="40"/>
      <c r="DRE143" s="40"/>
      <c r="DRF143" s="40"/>
      <c r="DRG143" s="40"/>
      <c r="DRH143" s="40"/>
      <c r="DRI143" s="40"/>
      <c r="DRJ143" s="40"/>
      <c r="DRK143" s="40"/>
      <c r="DRL143" s="40"/>
      <c r="DRM143" s="40"/>
      <c r="DRN143" s="40"/>
      <c r="DRO143" s="40"/>
      <c r="DRP143" s="40"/>
      <c r="DRQ143" s="40"/>
      <c r="DRR143" s="40"/>
      <c r="DRS143" s="40"/>
      <c r="DRT143" s="40"/>
      <c r="DRU143" s="40"/>
      <c r="DRV143" s="40"/>
      <c r="DRW143" s="40"/>
      <c r="DRX143" s="40"/>
      <c r="DRY143" s="40"/>
      <c r="DRZ143" s="40"/>
      <c r="DSA143" s="40"/>
      <c r="DSB143" s="40"/>
      <c r="DSC143" s="40"/>
      <c r="DSD143" s="40"/>
      <c r="DSE143" s="40"/>
      <c r="DSF143" s="40"/>
      <c r="DSG143" s="40"/>
      <c r="DSH143" s="40"/>
      <c r="DSI143" s="40"/>
      <c r="DSJ143" s="40"/>
      <c r="DSK143" s="40"/>
      <c r="DSL143" s="40"/>
      <c r="DSM143" s="40"/>
      <c r="DSN143" s="40"/>
      <c r="DSO143" s="40"/>
      <c r="DSP143" s="40"/>
      <c r="DSQ143" s="40"/>
      <c r="DSR143" s="40"/>
      <c r="DSS143" s="40"/>
      <c r="DST143" s="40"/>
      <c r="DSU143" s="40"/>
      <c r="DSV143" s="40"/>
      <c r="DSW143" s="40"/>
      <c r="DSX143" s="40"/>
      <c r="DSY143" s="40"/>
      <c r="DSZ143" s="40"/>
      <c r="DTA143" s="40"/>
      <c r="DTB143" s="40"/>
      <c r="DTC143" s="40"/>
      <c r="DTD143" s="40"/>
      <c r="DTE143" s="40"/>
      <c r="DTF143" s="40"/>
      <c r="DTG143" s="40"/>
      <c r="DTH143" s="40"/>
      <c r="DTI143" s="40"/>
      <c r="DTJ143" s="40"/>
      <c r="DTK143" s="40"/>
      <c r="DTL143" s="40"/>
      <c r="DTM143" s="40"/>
      <c r="DTN143" s="40"/>
      <c r="DTO143" s="40"/>
      <c r="DTP143" s="40"/>
      <c r="DTQ143" s="40"/>
      <c r="DTR143" s="40"/>
      <c r="DTS143" s="40"/>
      <c r="DTT143" s="40"/>
      <c r="DTU143" s="40"/>
      <c r="DTV143" s="40"/>
      <c r="DTW143" s="40"/>
      <c r="DTX143" s="40"/>
      <c r="DTY143" s="40"/>
      <c r="DTZ143" s="40"/>
      <c r="DUA143" s="40"/>
      <c r="DUB143" s="40"/>
      <c r="DUC143" s="40"/>
      <c r="DUD143" s="40"/>
      <c r="DUE143" s="40"/>
      <c r="DUF143" s="40"/>
      <c r="DUG143" s="40"/>
      <c r="DUH143" s="40"/>
      <c r="DUI143" s="40"/>
      <c r="DUJ143" s="40"/>
      <c r="DUK143" s="40"/>
      <c r="DUL143" s="40"/>
      <c r="DUM143" s="40"/>
      <c r="DUN143" s="40"/>
      <c r="DUO143" s="40"/>
      <c r="DUP143" s="40"/>
      <c r="DUQ143" s="40"/>
      <c r="DUR143" s="40"/>
      <c r="DUS143" s="40"/>
      <c r="DUT143" s="40"/>
      <c r="DUU143" s="40"/>
      <c r="DUV143" s="40"/>
      <c r="DUW143" s="40"/>
      <c r="DUX143" s="40"/>
      <c r="DUY143" s="40"/>
      <c r="DUZ143" s="40"/>
      <c r="DVA143" s="40"/>
      <c r="DVB143" s="40"/>
      <c r="DVC143" s="40"/>
      <c r="DVD143" s="40"/>
      <c r="DVE143" s="40"/>
      <c r="DVF143" s="40"/>
      <c r="DVG143" s="40"/>
      <c r="DVH143" s="40"/>
      <c r="DVI143" s="40"/>
      <c r="DVJ143" s="40"/>
      <c r="DVK143" s="40"/>
      <c r="DVL143" s="40"/>
      <c r="DVM143" s="40"/>
      <c r="DVN143" s="40"/>
      <c r="DVO143" s="40"/>
      <c r="DVP143" s="40"/>
      <c r="DVQ143" s="40"/>
      <c r="DVR143" s="40"/>
      <c r="DVS143" s="40"/>
      <c r="DVT143" s="40"/>
      <c r="DVU143" s="40"/>
      <c r="DVV143" s="40"/>
      <c r="DVW143" s="40"/>
      <c r="DVX143" s="40"/>
      <c r="DVY143" s="40"/>
      <c r="DVZ143" s="40"/>
      <c r="DWA143" s="40"/>
      <c r="DWB143" s="40"/>
      <c r="DWC143" s="40"/>
      <c r="DWD143" s="40"/>
      <c r="DWE143" s="40"/>
      <c r="DWF143" s="40"/>
      <c r="DWG143" s="40"/>
      <c r="DWH143" s="40"/>
      <c r="DWI143" s="40"/>
      <c r="DWJ143" s="40"/>
      <c r="DWK143" s="40"/>
      <c r="DWL143" s="40"/>
      <c r="DWM143" s="40"/>
      <c r="DWN143" s="40"/>
      <c r="DWO143" s="40"/>
      <c r="DWP143" s="40"/>
      <c r="DWQ143" s="40"/>
      <c r="DWR143" s="40"/>
      <c r="DWS143" s="40"/>
      <c r="DWT143" s="40"/>
      <c r="DWU143" s="40"/>
      <c r="DWV143" s="40"/>
      <c r="DWW143" s="40"/>
      <c r="DWX143" s="40"/>
      <c r="DWY143" s="40"/>
      <c r="DWZ143" s="40"/>
      <c r="DXA143" s="40"/>
      <c r="DXB143" s="40"/>
      <c r="DXC143" s="40"/>
      <c r="DXD143" s="40"/>
      <c r="DXE143" s="40"/>
      <c r="DXF143" s="40"/>
      <c r="DXG143" s="40"/>
      <c r="DXH143" s="40"/>
      <c r="DXI143" s="40"/>
      <c r="DXJ143" s="40"/>
      <c r="DXK143" s="40"/>
      <c r="DXL143" s="40"/>
      <c r="DXM143" s="40"/>
      <c r="DXN143" s="40"/>
      <c r="DXO143" s="40"/>
      <c r="DXP143" s="40"/>
      <c r="DXQ143" s="40"/>
      <c r="DXR143" s="40"/>
      <c r="DXS143" s="40"/>
      <c r="DXT143" s="40"/>
      <c r="DXU143" s="40"/>
      <c r="DXV143" s="40"/>
      <c r="DXW143" s="40"/>
      <c r="DXX143" s="40"/>
      <c r="DXY143" s="40"/>
      <c r="DXZ143" s="40"/>
      <c r="DYA143" s="40"/>
      <c r="DYB143" s="40"/>
      <c r="DYC143" s="40"/>
      <c r="DYD143" s="40"/>
      <c r="DYE143" s="40"/>
      <c r="DYF143" s="40"/>
      <c r="DYG143" s="40"/>
      <c r="DYH143" s="40"/>
      <c r="DYI143" s="40"/>
      <c r="DYJ143" s="40"/>
      <c r="DYK143" s="40"/>
      <c r="DYL143" s="40"/>
      <c r="DYM143" s="40"/>
      <c r="DYN143" s="40"/>
      <c r="DYO143" s="40"/>
      <c r="DYP143" s="40"/>
      <c r="DYQ143" s="40"/>
      <c r="DYR143" s="40"/>
      <c r="DYS143" s="40"/>
      <c r="DYT143" s="40"/>
      <c r="DYU143" s="40"/>
      <c r="DYV143" s="40"/>
      <c r="DYW143" s="40"/>
      <c r="DYX143" s="40"/>
      <c r="DYY143" s="40"/>
      <c r="DYZ143" s="40"/>
      <c r="DZA143" s="40"/>
      <c r="DZB143" s="40"/>
      <c r="DZC143" s="40"/>
      <c r="DZD143" s="40"/>
      <c r="DZE143" s="40"/>
      <c r="DZF143" s="40"/>
      <c r="DZG143" s="40"/>
      <c r="DZH143" s="40"/>
      <c r="DZI143" s="40"/>
      <c r="DZJ143" s="40"/>
      <c r="DZK143" s="40"/>
      <c r="DZL143" s="40"/>
      <c r="DZM143" s="40"/>
      <c r="DZN143" s="40"/>
      <c r="DZO143" s="40"/>
      <c r="DZP143" s="40"/>
      <c r="DZQ143" s="40"/>
      <c r="DZR143" s="40"/>
      <c r="DZS143" s="40"/>
      <c r="DZT143" s="40"/>
      <c r="DZU143" s="40"/>
      <c r="DZV143" s="40"/>
      <c r="DZW143" s="40"/>
      <c r="DZX143" s="40"/>
      <c r="DZY143" s="40"/>
      <c r="DZZ143" s="40"/>
      <c r="EAA143" s="40"/>
      <c r="EAB143" s="40"/>
      <c r="EAC143" s="40"/>
      <c r="EAD143" s="40"/>
      <c r="EAE143" s="40"/>
      <c r="EAF143" s="40"/>
      <c r="EAG143" s="40"/>
      <c r="EAH143" s="40"/>
      <c r="EAI143" s="40"/>
      <c r="EAJ143" s="40"/>
      <c r="EAK143" s="40"/>
      <c r="EAL143" s="40"/>
      <c r="EAM143" s="40"/>
      <c r="EAN143" s="40"/>
      <c r="EAO143" s="40"/>
      <c r="EAP143" s="40"/>
      <c r="EAQ143" s="40"/>
      <c r="EAR143" s="40"/>
      <c r="EAS143" s="40"/>
      <c r="EAT143" s="40"/>
      <c r="EAU143" s="40"/>
      <c r="EAV143" s="40"/>
      <c r="EAW143" s="40"/>
      <c r="EAX143" s="40"/>
      <c r="EAY143" s="40"/>
      <c r="EAZ143" s="40"/>
      <c r="EBA143" s="40"/>
      <c r="EBB143" s="40"/>
      <c r="EBC143" s="40"/>
      <c r="EBD143" s="40"/>
      <c r="EBE143" s="40"/>
      <c r="EBF143" s="40"/>
      <c r="EBG143" s="40"/>
      <c r="EBH143" s="40"/>
      <c r="EBI143" s="40"/>
      <c r="EBJ143" s="40"/>
      <c r="EBK143" s="40"/>
      <c r="EBL143" s="40"/>
      <c r="EBM143" s="40"/>
      <c r="EBN143" s="40"/>
      <c r="EBO143" s="40"/>
      <c r="EBP143" s="40"/>
      <c r="EBQ143" s="40"/>
      <c r="EBR143" s="40"/>
      <c r="EBS143" s="40"/>
      <c r="EBT143" s="40"/>
      <c r="EBU143" s="40"/>
      <c r="EBV143" s="40"/>
      <c r="EBW143" s="40"/>
      <c r="EBX143" s="40"/>
      <c r="EBY143" s="40"/>
      <c r="EBZ143" s="40"/>
      <c r="ECA143" s="40"/>
      <c r="ECB143" s="40"/>
      <c r="ECC143" s="40"/>
      <c r="ECD143" s="40"/>
      <c r="ECE143" s="40"/>
      <c r="ECF143" s="40"/>
      <c r="ECG143" s="40"/>
      <c r="ECH143" s="40"/>
      <c r="ECI143" s="40"/>
      <c r="ECJ143" s="40"/>
      <c r="ECK143" s="40"/>
      <c r="ECL143" s="40"/>
      <c r="ECM143" s="40"/>
      <c r="ECN143" s="40"/>
      <c r="ECO143" s="40"/>
      <c r="ECP143" s="40"/>
      <c r="ECQ143" s="40"/>
      <c r="ECR143" s="40"/>
      <c r="ECS143" s="40"/>
      <c r="ECT143" s="40"/>
      <c r="ECU143" s="40"/>
      <c r="ECV143" s="40"/>
      <c r="ECW143" s="40"/>
      <c r="ECX143" s="40"/>
      <c r="ECY143" s="40"/>
      <c r="ECZ143" s="40"/>
      <c r="EDA143" s="40"/>
      <c r="EDB143" s="40"/>
      <c r="EDC143" s="40"/>
      <c r="EDD143" s="40"/>
      <c r="EDE143" s="40"/>
      <c r="EDF143" s="40"/>
      <c r="EDG143" s="40"/>
      <c r="EDH143" s="40"/>
      <c r="EDI143" s="40"/>
      <c r="EDJ143" s="40"/>
      <c r="EDK143" s="40"/>
      <c r="EDL143" s="40"/>
      <c r="EDM143" s="40"/>
      <c r="EDN143" s="40"/>
      <c r="EDO143" s="40"/>
      <c r="EDP143" s="40"/>
      <c r="EDQ143" s="40"/>
      <c r="EDR143" s="40"/>
      <c r="EDS143" s="40"/>
      <c r="EDT143" s="40"/>
      <c r="EDU143" s="40"/>
      <c r="EDV143" s="40"/>
      <c r="EDW143" s="40"/>
      <c r="EDX143" s="40"/>
      <c r="EDY143" s="40"/>
      <c r="EDZ143" s="40"/>
      <c r="EEA143" s="40"/>
      <c r="EEB143" s="40"/>
      <c r="EEC143" s="40"/>
      <c r="EED143" s="40"/>
      <c r="EEE143" s="40"/>
      <c r="EEF143" s="40"/>
      <c r="EEG143" s="40"/>
      <c r="EEH143" s="40"/>
      <c r="EEI143" s="40"/>
      <c r="EEJ143" s="40"/>
      <c r="EEK143" s="40"/>
      <c r="EEL143" s="40"/>
      <c r="EEM143" s="40"/>
      <c r="EEN143" s="40"/>
      <c r="EEO143" s="40"/>
      <c r="EEP143" s="40"/>
      <c r="EEQ143" s="40"/>
      <c r="EER143" s="40"/>
      <c r="EES143" s="40"/>
      <c r="EET143" s="40"/>
      <c r="EEU143" s="40"/>
      <c r="EEV143" s="40"/>
      <c r="EEW143" s="40"/>
      <c r="EEX143" s="40"/>
      <c r="EEY143" s="40"/>
      <c r="EEZ143" s="40"/>
      <c r="EFA143" s="40"/>
      <c r="EFB143" s="40"/>
      <c r="EFC143" s="40"/>
      <c r="EFD143" s="40"/>
      <c r="EFE143" s="40"/>
      <c r="EFF143" s="40"/>
      <c r="EFG143" s="40"/>
      <c r="EFH143" s="40"/>
      <c r="EFI143" s="40"/>
      <c r="EFJ143" s="40"/>
      <c r="EFK143" s="40"/>
      <c r="EFL143" s="40"/>
      <c r="EFM143" s="40"/>
      <c r="EFN143" s="40"/>
      <c r="EFO143" s="40"/>
      <c r="EFP143" s="40"/>
      <c r="EFQ143" s="40"/>
      <c r="EFR143" s="40"/>
      <c r="EFS143" s="40"/>
      <c r="EFT143" s="40"/>
      <c r="EFU143" s="40"/>
      <c r="EFV143" s="40"/>
      <c r="EFW143" s="40"/>
      <c r="EFX143" s="40"/>
      <c r="EFY143" s="40"/>
      <c r="EFZ143" s="40"/>
      <c r="EGA143" s="40"/>
      <c r="EGB143" s="40"/>
      <c r="EGC143" s="40"/>
      <c r="EGD143" s="40"/>
      <c r="EGE143" s="40"/>
      <c r="EGF143" s="40"/>
      <c r="EGG143" s="40"/>
      <c r="EGH143" s="40"/>
      <c r="EGI143" s="40"/>
      <c r="EGJ143" s="40"/>
      <c r="EGK143" s="40"/>
      <c r="EGL143" s="40"/>
      <c r="EGM143" s="40"/>
      <c r="EGN143" s="40"/>
      <c r="EGO143" s="40"/>
      <c r="EGP143" s="40"/>
      <c r="EGQ143" s="40"/>
      <c r="EGR143" s="40"/>
      <c r="EGS143" s="40"/>
      <c r="EGT143" s="40"/>
      <c r="EGU143" s="40"/>
      <c r="EGV143" s="40"/>
      <c r="EGW143" s="40"/>
      <c r="EGX143" s="40"/>
      <c r="EGY143" s="40"/>
      <c r="EGZ143" s="40"/>
      <c r="EHA143" s="40"/>
      <c r="EHB143" s="40"/>
      <c r="EHC143" s="40"/>
      <c r="EHD143" s="40"/>
      <c r="EHE143" s="40"/>
      <c r="EHF143" s="40"/>
      <c r="EHG143" s="40"/>
      <c r="EHH143" s="40"/>
      <c r="EHI143" s="40"/>
      <c r="EHJ143" s="40"/>
      <c r="EHK143" s="40"/>
      <c r="EHL143" s="40"/>
      <c r="EHM143" s="40"/>
      <c r="EHN143" s="40"/>
      <c r="EHO143" s="40"/>
      <c r="EHP143" s="40"/>
      <c r="EHQ143" s="40"/>
      <c r="EHR143" s="40"/>
      <c r="EHS143" s="40"/>
      <c r="EHT143" s="40"/>
      <c r="EHU143" s="40"/>
      <c r="EHV143" s="40"/>
      <c r="EHW143" s="40"/>
      <c r="EHX143" s="40"/>
      <c r="EHY143" s="40"/>
      <c r="EHZ143" s="40"/>
      <c r="EIA143" s="40"/>
      <c r="EIB143" s="40"/>
      <c r="EIC143" s="40"/>
      <c r="EID143" s="40"/>
      <c r="EIE143" s="40"/>
      <c r="EIF143" s="40"/>
      <c r="EIG143" s="40"/>
      <c r="EIH143" s="40"/>
      <c r="EII143" s="40"/>
      <c r="EIJ143" s="40"/>
      <c r="EIK143" s="40"/>
      <c r="EIL143" s="40"/>
      <c r="EIM143" s="40"/>
      <c r="EIN143" s="40"/>
      <c r="EIO143" s="40"/>
      <c r="EIP143" s="40"/>
      <c r="EIQ143" s="40"/>
      <c r="EIR143" s="40"/>
      <c r="EIS143" s="40"/>
      <c r="EIT143" s="40"/>
      <c r="EIU143" s="40"/>
      <c r="EIV143" s="40"/>
      <c r="EIW143" s="40"/>
      <c r="EIX143" s="40"/>
      <c r="EIY143" s="40"/>
      <c r="EIZ143" s="40"/>
      <c r="EJA143" s="40"/>
      <c r="EJB143" s="40"/>
      <c r="EJC143" s="40"/>
      <c r="EJD143" s="40"/>
      <c r="EJE143" s="40"/>
      <c r="EJF143" s="40"/>
      <c r="EJG143" s="40"/>
      <c r="EJH143" s="40"/>
      <c r="EJI143" s="40"/>
      <c r="EJJ143" s="40"/>
      <c r="EJK143" s="40"/>
      <c r="EJL143" s="40"/>
      <c r="EJM143" s="40"/>
      <c r="EJN143" s="40"/>
      <c r="EJO143" s="40"/>
      <c r="EJP143" s="40"/>
      <c r="EJQ143" s="40"/>
      <c r="EJR143" s="40"/>
      <c r="EJS143" s="40"/>
      <c r="EJT143" s="40"/>
      <c r="EJU143" s="40"/>
      <c r="EJV143" s="40"/>
      <c r="EJW143" s="40"/>
      <c r="EJX143" s="40"/>
      <c r="EJY143" s="40"/>
      <c r="EJZ143" s="40"/>
      <c r="EKA143" s="40"/>
      <c r="EKB143" s="40"/>
      <c r="EKC143" s="40"/>
      <c r="EKD143" s="40"/>
      <c r="EKE143" s="40"/>
      <c r="EKF143" s="40"/>
      <c r="EKG143" s="40"/>
      <c r="EKH143" s="40"/>
      <c r="EKI143" s="40"/>
      <c r="EKJ143" s="40"/>
      <c r="EKK143" s="40"/>
      <c r="EKL143" s="40"/>
      <c r="EKM143" s="40"/>
      <c r="EKN143" s="40"/>
      <c r="EKO143" s="40"/>
      <c r="EKP143" s="40"/>
      <c r="EKQ143" s="40"/>
      <c r="EKR143" s="40"/>
      <c r="EKS143" s="40"/>
      <c r="EKT143" s="40"/>
      <c r="EKU143" s="40"/>
      <c r="EKV143" s="40"/>
      <c r="EKW143" s="40"/>
      <c r="EKX143" s="40"/>
      <c r="EKY143" s="40"/>
      <c r="EKZ143" s="40"/>
      <c r="ELA143" s="40"/>
      <c r="ELB143" s="40"/>
      <c r="ELC143" s="40"/>
      <c r="ELD143" s="40"/>
      <c r="ELE143" s="40"/>
      <c r="ELF143" s="40"/>
      <c r="ELG143" s="40"/>
      <c r="ELH143" s="40"/>
      <c r="ELI143" s="40"/>
      <c r="ELJ143" s="40"/>
      <c r="ELK143" s="40"/>
      <c r="ELL143" s="40"/>
      <c r="ELM143" s="40"/>
      <c r="ELN143" s="40"/>
      <c r="ELO143" s="40"/>
      <c r="ELP143" s="40"/>
      <c r="ELQ143" s="40"/>
      <c r="ELR143" s="40"/>
      <c r="ELS143" s="40"/>
      <c r="ELT143" s="40"/>
      <c r="ELU143" s="40"/>
      <c r="ELV143" s="40"/>
      <c r="ELW143" s="40"/>
      <c r="ELX143" s="40"/>
      <c r="ELY143" s="40"/>
      <c r="ELZ143" s="40"/>
      <c r="EMA143" s="40"/>
      <c r="EMB143" s="40"/>
      <c r="EMC143" s="40"/>
      <c r="EMD143" s="40"/>
      <c r="EME143" s="40"/>
      <c r="EMF143" s="40"/>
      <c r="EMG143" s="40"/>
      <c r="EMH143" s="40"/>
      <c r="EMI143" s="40"/>
      <c r="EMJ143" s="40"/>
      <c r="EMK143" s="40"/>
      <c r="EML143" s="40"/>
      <c r="EMM143" s="40"/>
      <c r="EMN143" s="40"/>
      <c r="EMO143" s="40"/>
      <c r="EMP143" s="40"/>
      <c r="EMQ143" s="40"/>
      <c r="EMR143" s="40"/>
      <c r="EMS143" s="40"/>
      <c r="EMT143" s="40"/>
      <c r="EMU143" s="40"/>
      <c r="EMV143" s="40"/>
      <c r="EMW143" s="40"/>
      <c r="EMX143" s="40"/>
      <c r="EMY143" s="40"/>
      <c r="EMZ143" s="40"/>
      <c r="ENA143" s="40"/>
      <c r="ENB143" s="40"/>
      <c r="ENC143" s="40"/>
      <c r="END143" s="40"/>
      <c r="ENE143" s="40"/>
      <c r="ENF143" s="40"/>
      <c r="ENG143" s="40"/>
      <c r="ENH143" s="40"/>
      <c r="ENI143" s="40"/>
      <c r="ENJ143" s="40"/>
      <c r="ENK143" s="40"/>
      <c r="ENL143" s="40"/>
      <c r="ENM143" s="40"/>
      <c r="ENN143" s="40"/>
      <c r="ENO143" s="40"/>
      <c r="ENP143" s="40"/>
      <c r="ENQ143" s="40"/>
      <c r="ENR143" s="40"/>
      <c r="ENS143" s="40"/>
      <c r="ENT143" s="40"/>
      <c r="ENU143" s="40"/>
      <c r="ENV143" s="40"/>
      <c r="ENW143" s="40"/>
      <c r="ENX143" s="40"/>
      <c r="ENY143" s="40"/>
      <c r="ENZ143" s="40"/>
      <c r="EOA143" s="40"/>
      <c r="EOB143" s="40"/>
      <c r="EOC143" s="40"/>
      <c r="EOD143" s="40"/>
      <c r="EOE143" s="40"/>
      <c r="EOF143" s="40"/>
      <c r="EOG143" s="40"/>
      <c r="EOH143" s="40"/>
      <c r="EOI143" s="40"/>
      <c r="EOJ143" s="40"/>
      <c r="EOK143" s="40"/>
      <c r="EOL143" s="40"/>
      <c r="EOM143" s="40"/>
      <c r="EON143" s="40"/>
      <c r="EOO143" s="40"/>
      <c r="EOP143" s="40"/>
      <c r="EOQ143" s="40"/>
      <c r="EOR143" s="40"/>
      <c r="EOS143" s="40"/>
      <c r="EOT143" s="40"/>
      <c r="EOU143" s="40"/>
      <c r="EOV143" s="40"/>
      <c r="EOW143" s="40"/>
      <c r="EOX143" s="40"/>
      <c r="EOY143" s="40"/>
      <c r="EOZ143" s="40"/>
      <c r="EPA143" s="40"/>
      <c r="EPB143" s="40"/>
      <c r="EPC143" s="40"/>
      <c r="EPD143" s="40"/>
      <c r="EPE143" s="40"/>
      <c r="EPF143" s="40"/>
      <c r="EPG143" s="40"/>
      <c r="EPH143" s="40"/>
      <c r="EPI143" s="40"/>
      <c r="EPJ143" s="40"/>
      <c r="EPK143" s="40"/>
      <c r="EPL143" s="40"/>
      <c r="EPM143" s="40"/>
      <c r="EPN143" s="40"/>
      <c r="EPO143" s="40"/>
      <c r="EPP143" s="40"/>
      <c r="EPQ143" s="40"/>
      <c r="EPR143" s="40"/>
      <c r="EPS143" s="40"/>
      <c r="EPT143" s="40"/>
      <c r="EPU143" s="40"/>
      <c r="EPV143" s="40"/>
      <c r="EPW143" s="40"/>
      <c r="EPX143" s="40"/>
      <c r="EPY143" s="40"/>
      <c r="EPZ143" s="40"/>
      <c r="EQA143" s="40"/>
      <c r="EQB143" s="40"/>
      <c r="EQC143" s="40"/>
      <c r="EQD143" s="40"/>
      <c r="EQE143" s="40"/>
      <c r="EQF143" s="40"/>
      <c r="EQG143" s="40"/>
      <c r="EQH143" s="40"/>
      <c r="EQI143" s="40"/>
      <c r="EQJ143" s="40"/>
      <c r="EQK143" s="40"/>
      <c r="EQL143" s="40"/>
      <c r="EQM143" s="40"/>
      <c r="EQN143" s="40"/>
      <c r="EQO143" s="40"/>
      <c r="EQP143" s="40"/>
      <c r="EQQ143" s="40"/>
      <c r="EQR143" s="40"/>
      <c r="EQS143" s="40"/>
      <c r="EQT143" s="40"/>
      <c r="EQU143" s="40"/>
      <c r="EQV143" s="40"/>
      <c r="EQW143" s="40"/>
      <c r="EQX143" s="40"/>
      <c r="EQY143" s="40"/>
      <c r="EQZ143" s="40"/>
      <c r="ERA143" s="40"/>
      <c r="ERB143" s="40"/>
      <c r="ERC143" s="40"/>
      <c r="ERD143" s="40"/>
      <c r="ERE143" s="40"/>
      <c r="ERF143" s="40"/>
      <c r="ERG143" s="40"/>
      <c r="ERH143" s="40"/>
      <c r="ERI143" s="40"/>
      <c r="ERJ143" s="40"/>
      <c r="ERK143" s="40"/>
      <c r="ERL143" s="40"/>
      <c r="ERM143" s="40"/>
      <c r="ERN143" s="40"/>
      <c r="ERO143" s="40"/>
      <c r="ERP143" s="40"/>
      <c r="ERQ143" s="40"/>
      <c r="ERR143" s="40"/>
      <c r="ERS143" s="40"/>
      <c r="ERT143" s="40"/>
      <c r="ERU143" s="40"/>
      <c r="ERV143" s="40"/>
      <c r="ERW143" s="40"/>
      <c r="ERX143" s="40"/>
      <c r="ERY143" s="40"/>
      <c r="ERZ143" s="40"/>
      <c r="ESA143" s="40"/>
      <c r="ESB143" s="40"/>
      <c r="ESC143" s="40"/>
      <c r="ESD143" s="40"/>
      <c r="ESE143" s="40"/>
      <c r="ESF143" s="40"/>
      <c r="ESG143" s="40"/>
      <c r="ESH143" s="40"/>
      <c r="ESI143" s="40"/>
      <c r="ESJ143" s="40"/>
      <c r="ESK143" s="40"/>
      <c r="ESL143" s="40"/>
      <c r="ESM143" s="40"/>
      <c r="ESN143" s="40"/>
      <c r="ESO143" s="40"/>
      <c r="ESP143" s="40"/>
      <c r="ESQ143" s="40"/>
      <c r="ESR143" s="40"/>
      <c r="ESS143" s="40"/>
      <c r="EST143" s="40"/>
      <c r="ESU143" s="40"/>
      <c r="ESV143" s="40"/>
      <c r="ESW143" s="40"/>
      <c r="ESX143" s="40"/>
      <c r="ESY143" s="40"/>
      <c r="ESZ143" s="40"/>
      <c r="ETA143" s="40"/>
      <c r="ETB143" s="40"/>
      <c r="ETC143" s="40"/>
      <c r="ETD143" s="40"/>
      <c r="ETE143" s="40"/>
      <c r="ETF143" s="40"/>
      <c r="ETG143" s="40"/>
      <c r="ETH143" s="40"/>
      <c r="ETI143" s="40"/>
      <c r="ETJ143" s="40"/>
      <c r="ETK143" s="40"/>
      <c r="ETL143" s="40"/>
      <c r="ETM143" s="40"/>
      <c r="ETN143" s="40"/>
      <c r="ETO143" s="40"/>
      <c r="ETP143" s="40"/>
      <c r="ETQ143" s="40"/>
      <c r="ETR143" s="40"/>
      <c r="ETS143" s="40"/>
      <c r="ETT143" s="40"/>
      <c r="ETU143" s="40"/>
      <c r="ETV143" s="40"/>
      <c r="ETW143" s="40"/>
      <c r="ETX143" s="40"/>
      <c r="ETY143" s="40"/>
      <c r="ETZ143" s="40"/>
      <c r="EUA143" s="40"/>
      <c r="EUB143" s="40"/>
      <c r="EUC143" s="40"/>
      <c r="EUD143" s="40"/>
      <c r="EUE143" s="40"/>
      <c r="EUF143" s="40"/>
      <c r="EUG143" s="40"/>
      <c r="EUH143" s="40"/>
      <c r="EUI143" s="40"/>
      <c r="EUJ143" s="40"/>
      <c r="EUK143" s="40"/>
      <c r="EUL143" s="40"/>
      <c r="EUM143" s="40"/>
      <c r="EUN143" s="40"/>
      <c r="EUO143" s="40"/>
      <c r="EUP143" s="40"/>
      <c r="EUQ143" s="40"/>
      <c r="EUR143" s="40"/>
      <c r="EUS143" s="40"/>
      <c r="EUT143" s="40"/>
      <c r="EUU143" s="40"/>
      <c r="EUV143" s="40"/>
      <c r="EUW143" s="40"/>
      <c r="EUX143" s="40"/>
      <c r="EUY143" s="40"/>
      <c r="EUZ143" s="40"/>
      <c r="EVA143" s="40"/>
      <c r="EVB143" s="40"/>
      <c r="EVC143" s="40"/>
      <c r="EVD143" s="40"/>
      <c r="EVE143" s="40"/>
      <c r="EVF143" s="40"/>
      <c r="EVG143" s="40"/>
      <c r="EVH143" s="40"/>
      <c r="EVI143" s="40"/>
      <c r="EVJ143" s="40"/>
      <c r="EVK143" s="40"/>
      <c r="EVL143" s="40"/>
      <c r="EVM143" s="40"/>
      <c r="EVN143" s="40"/>
      <c r="EVO143" s="40"/>
      <c r="EVP143" s="40"/>
      <c r="EVQ143" s="40"/>
      <c r="EVR143" s="40"/>
      <c r="EVS143" s="40"/>
      <c r="EVT143" s="40"/>
      <c r="EVU143" s="40"/>
      <c r="EVV143" s="40"/>
      <c r="EVW143" s="40"/>
      <c r="EVX143" s="40"/>
      <c r="EVY143" s="40"/>
      <c r="EVZ143" s="40"/>
      <c r="EWA143" s="40"/>
      <c r="EWB143" s="40"/>
      <c r="EWC143" s="40"/>
      <c r="EWD143" s="40"/>
      <c r="EWE143" s="40"/>
      <c r="EWF143" s="40"/>
      <c r="EWG143" s="40"/>
      <c r="EWH143" s="40"/>
      <c r="EWI143" s="40"/>
      <c r="EWJ143" s="40"/>
      <c r="EWK143" s="40"/>
      <c r="EWL143" s="40"/>
      <c r="EWM143" s="40"/>
      <c r="EWN143" s="40"/>
      <c r="EWO143" s="40"/>
      <c r="EWP143" s="40"/>
      <c r="EWQ143" s="40"/>
      <c r="EWR143" s="40"/>
      <c r="EWS143" s="40"/>
      <c r="EWT143" s="40"/>
      <c r="EWU143" s="40"/>
      <c r="EWV143" s="40"/>
      <c r="EWW143" s="40"/>
      <c r="EWX143" s="40"/>
      <c r="EWY143" s="40"/>
      <c r="EWZ143" s="40"/>
      <c r="EXA143" s="40"/>
      <c r="EXB143" s="40"/>
      <c r="EXC143" s="40"/>
      <c r="EXD143" s="40"/>
      <c r="EXE143" s="40"/>
      <c r="EXF143" s="40"/>
      <c r="EXG143" s="40"/>
      <c r="EXH143" s="40"/>
      <c r="EXI143" s="40"/>
      <c r="EXJ143" s="40"/>
      <c r="EXK143" s="40"/>
      <c r="EXL143" s="40"/>
      <c r="EXM143" s="40"/>
      <c r="EXN143" s="40"/>
      <c r="EXO143" s="40"/>
      <c r="EXP143" s="40"/>
      <c r="EXQ143" s="40"/>
      <c r="EXR143" s="40"/>
      <c r="EXS143" s="40"/>
      <c r="EXT143" s="40"/>
      <c r="EXU143" s="40"/>
      <c r="EXV143" s="40"/>
      <c r="EXW143" s="40"/>
      <c r="EXX143" s="40"/>
      <c r="EXY143" s="40"/>
      <c r="EXZ143" s="40"/>
      <c r="EYA143" s="40"/>
      <c r="EYB143" s="40"/>
      <c r="EYC143" s="40"/>
      <c r="EYD143" s="40"/>
      <c r="EYE143" s="40"/>
      <c r="EYF143" s="40"/>
      <c r="EYG143" s="40"/>
      <c r="EYH143" s="40"/>
      <c r="EYI143" s="40"/>
      <c r="EYJ143" s="40"/>
      <c r="EYK143" s="40"/>
      <c r="EYL143" s="40"/>
      <c r="EYM143" s="40"/>
      <c r="EYN143" s="40"/>
      <c r="EYO143" s="40"/>
      <c r="EYP143" s="40"/>
      <c r="EYQ143" s="40"/>
      <c r="EYR143" s="40"/>
      <c r="EYS143" s="40"/>
      <c r="EYT143" s="40"/>
      <c r="EYU143" s="40"/>
      <c r="EYV143" s="40"/>
      <c r="EYW143" s="40"/>
      <c r="EYX143" s="40"/>
      <c r="EYY143" s="40"/>
      <c r="EYZ143" s="40"/>
      <c r="EZA143" s="40"/>
      <c r="EZB143" s="40"/>
      <c r="EZC143" s="40"/>
      <c r="EZD143" s="40"/>
      <c r="EZE143" s="40"/>
      <c r="EZF143" s="40"/>
      <c r="EZG143" s="40"/>
      <c r="EZH143" s="40"/>
      <c r="EZI143" s="40"/>
      <c r="EZJ143" s="40"/>
      <c r="EZK143" s="40"/>
      <c r="EZL143" s="40"/>
      <c r="EZM143" s="40"/>
      <c r="EZN143" s="40"/>
      <c r="EZO143" s="40"/>
      <c r="EZP143" s="40"/>
      <c r="EZQ143" s="40"/>
      <c r="EZR143" s="40"/>
      <c r="EZS143" s="40"/>
      <c r="EZT143" s="40"/>
      <c r="EZU143" s="40"/>
      <c r="EZV143" s="40"/>
      <c r="EZW143" s="40"/>
      <c r="EZX143" s="40"/>
      <c r="EZY143" s="40"/>
      <c r="EZZ143" s="40"/>
      <c r="FAA143" s="40"/>
      <c r="FAB143" s="40"/>
      <c r="FAC143" s="40"/>
      <c r="FAD143" s="40"/>
      <c r="FAE143" s="40"/>
      <c r="FAF143" s="40"/>
      <c r="FAG143" s="40"/>
      <c r="FAH143" s="40"/>
      <c r="FAI143" s="40"/>
      <c r="FAJ143" s="40"/>
      <c r="FAK143" s="40"/>
      <c r="FAL143" s="40"/>
      <c r="FAM143" s="40"/>
      <c r="FAN143" s="40"/>
      <c r="FAO143" s="40"/>
      <c r="FAP143" s="40"/>
      <c r="FAQ143" s="40"/>
      <c r="FAR143" s="40"/>
      <c r="FAS143" s="40"/>
      <c r="FAT143" s="40"/>
      <c r="FAU143" s="40"/>
      <c r="FAV143" s="40"/>
      <c r="FAW143" s="40"/>
      <c r="FAX143" s="40"/>
      <c r="FAY143" s="40"/>
      <c r="FAZ143" s="40"/>
      <c r="FBA143" s="40"/>
      <c r="FBB143" s="40"/>
      <c r="FBC143" s="40"/>
      <c r="FBD143" s="40"/>
      <c r="FBE143" s="40"/>
      <c r="FBF143" s="40"/>
      <c r="FBG143" s="40"/>
      <c r="FBH143" s="40"/>
      <c r="FBI143" s="40"/>
      <c r="FBJ143" s="40"/>
      <c r="FBK143" s="40"/>
      <c r="FBL143" s="40"/>
      <c r="FBM143" s="40"/>
      <c r="FBN143" s="40"/>
      <c r="FBO143" s="40"/>
      <c r="FBP143" s="40"/>
      <c r="FBQ143" s="40"/>
      <c r="FBR143" s="40"/>
      <c r="FBS143" s="40"/>
      <c r="FBT143" s="40"/>
      <c r="FBU143" s="40"/>
      <c r="FBV143" s="40"/>
      <c r="FBW143" s="40"/>
      <c r="FBX143" s="40"/>
      <c r="FBY143" s="40"/>
      <c r="FBZ143" s="40"/>
      <c r="FCA143" s="40"/>
      <c r="FCB143" s="40"/>
      <c r="FCC143" s="40"/>
      <c r="FCD143" s="40"/>
      <c r="FCE143" s="40"/>
      <c r="FCF143" s="40"/>
      <c r="FCG143" s="40"/>
      <c r="FCH143" s="40"/>
      <c r="FCI143" s="40"/>
      <c r="FCJ143" s="40"/>
      <c r="FCK143" s="40"/>
      <c r="FCL143" s="40"/>
      <c r="FCM143" s="40"/>
      <c r="FCN143" s="40"/>
      <c r="FCO143" s="40"/>
      <c r="FCP143" s="40"/>
      <c r="FCQ143" s="40"/>
      <c r="FCR143" s="40"/>
      <c r="FCS143" s="40"/>
      <c r="FCT143" s="40"/>
      <c r="FCU143" s="40"/>
      <c r="FCV143" s="40"/>
      <c r="FCW143" s="40"/>
      <c r="FCX143" s="40"/>
      <c r="FCY143" s="40"/>
      <c r="FCZ143" s="40"/>
      <c r="FDA143" s="40"/>
      <c r="FDB143" s="40"/>
      <c r="FDC143" s="40"/>
      <c r="FDD143" s="40"/>
      <c r="FDE143" s="40"/>
      <c r="FDF143" s="40"/>
      <c r="FDG143" s="40"/>
      <c r="FDH143" s="40"/>
      <c r="FDI143" s="40"/>
      <c r="FDJ143" s="40"/>
      <c r="FDK143" s="40"/>
      <c r="FDL143" s="40"/>
      <c r="FDM143" s="40"/>
      <c r="FDN143" s="40"/>
      <c r="FDO143" s="40"/>
      <c r="FDP143" s="40"/>
      <c r="FDQ143" s="40"/>
      <c r="FDR143" s="40"/>
      <c r="FDS143" s="40"/>
      <c r="FDT143" s="40"/>
      <c r="FDU143" s="40"/>
      <c r="FDV143" s="40"/>
      <c r="FDW143" s="40"/>
      <c r="FDX143" s="40"/>
      <c r="FDY143" s="40"/>
      <c r="FDZ143" s="40"/>
      <c r="FEA143" s="40"/>
      <c r="FEB143" s="40"/>
      <c r="FEC143" s="40"/>
      <c r="FED143" s="40"/>
      <c r="FEE143" s="40"/>
      <c r="FEF143" s="40"/>
      <c r="FEG143" s="40"/>
      <c r="FEH143" s="40"/>
      <c r="FEI143" s="40"/>
      <c r="FEJ143" s="40"/>
      <c r="FEK143" s="40"/>
      <c r="FEL143" s="40"/>
      <c r="FEM143" s="40"/>
      <c r="FEN143" s="40"/>
      <c r="FEO143" s="40"/>
      <c r="FEP143" s="40"/>
      <c r="FEQ143" s="40"/>
      <c r="FER143" s="40"/>
      <c r="FES143" s="40"/>
      <c r="FET143" s="40"/>
      <c r="FEU143" s="40"/>
      <c r="FEV143" s="40"/>
      <c r="FEW143" s="40"/>
      <c r="FEX143" s="40"/>
      <c r="FEY143" s="40"/>
      <c r="FEZ143" s="40"/>
      <c r="FFA143" s="40"/>
      <c r="FFB143" s="40"/>
      <c r="FFC143" s="40"/>
      <c r="FFD143" s="40"/>
      <c r="FFE143" s="40"/>
      <c r="FFF143" s="40"/>
      <c r="FFG143" s="40"/>
      <c r="FFH143" s="40"/>
      <c r="FFI143" s="40"/>
      <c r="FFJ143" s="40"/>
      <c r="FFK143" s="40"/>
      <c r="FFL143" s="40"/>
      <c r="FFM143" s="40"/>
      <c r="FFN143" s="40"/>
      <c r="FFO143" s="40"/>
      <c r="FFP143" s="40"/>
      <c r="FFQ143" s="40"/>
      <c r="FFR143" s="40"/>
      <c r="FFS143" s="40"/>
      <c r="FFT143" s="40"/>
      <c r="FFU143" s="40"/>
      <c r="FFV143" s="40"/>
      <c r="FFW143" s="40"/>
      <c r="FFX143" s="40"/>
      <c r="FFY143" s="40"/>
      <c r="FFZ143" s="40"/>
      <c r="FGA143" s="40"/>
      <c r="FGB143" s="40"/>
      <c r="FGC143" s="40"/>
      <c r="FGD143" s="40"/>
      <c r="FGE143" s="40"/>
      <c r="FGF143" s="40"/>
      <c r="FGG143" s="40"/>
      <c r="FGH143" s="40"/>
      <c r="FGI143" s="40"/>
      <c r="FGJ143" s="40"/>
      <c r="FGK143" s="40"/>
      <c r="FGL143" s="40"/>
      <c r="FGM143" s="40"/>
      <c r="FGN143" s="40"/>
      <c r="FGO143" s="40"/>
      <c r="FGP143" s="40"/>
      <c r="FGQ143" s="40"/>
      <c r="FGR143" s="40"/>
      <c r="FGS143" s="40"/>
      <c r="FGT143" s="40"/>
      <c r="FGU143" s="40"/>
      <c r="FGV143" s="40"/>
      <c r="FGW143" s="40"/>
      <c r="FGX143" s="40"/>
      <c r="FGY143" s="40"/>
      <c r="FGZ143" s="40"/>
      <c r="FHA143" s="40"/>
      <c r="FHB143" s="40"/>
      <c r="FHC143" s="40"/>
      <c r="FHD143" s="40"/>
      <c r="FHE143" s="40"/>
      <c r="FHF143" s="40"/>
      <c r="FHG143" s="40"/>
      <c r="FHH143" s="40"/>
      <c r="FHI143" s="40"/>
      <c r="FHJ143" s="40"/>
      <c r="FHK143" s="40"/>
      <c r="FHL143" s="40"/>
      <c r="FHM143" s="40"/>
      <c r="FHN143" s="40"/>
      <c r="FHO143" s="40"/>
      <c r="FHP143" s="40"/>
      <c r="FHQ143" s="40"/>
      <c r="FHR143" s="40"/>
      <c r="FHS143" s="40"/>
      <c r="FHT143" s="40"/>
      <c r="FHU143" s="40"/>
      <c r="FHV143" s="40"/>
      <c r="FHW143" s="40"/>
      <c r="FHX143" s="40"/>
      <c r="FHY143" s="40"/>
      <c r="FHZ143" s="40"/>
      <c r="FIA143" s="40"/>
      <c r="FIB143" s="40"/>
      <c r="FIC143" s="40"/>
      <c r="FID143" s="40"/>
      <c r="FIE143" s="40"/>
      <c r="FIF143" s="40"/>
      <c r="FIG143" s="40"/>
      <c r="FIH143" s="40"/>
      <c r="FII143" s="40"/>
      <c r="FIJ143" s="40"/>
      <c r="FIK143" s="40"/>
      <c r="FIL143" s="40"/>
      <c r="FIM143" s="40"/>
      <c r="FIN143" s="40"/>
      <c r="FIO143" s="40"/>
      <c r="FIP143" s="40"/>
      <c r="FIQ143" s="40"/>
      <c r="FIR143" s="40"/>
      <c r="FIS143" s="40"/>
      <c r="FIT143" s="40"/>
      <c r="FIU143" s="40"/>
      <c r="FIV143" s="40"/>
      <c r="FIW143" s="40"/>
      <c r="FIX143" s="40"/>
      <c r="FIY143" s="40"/>
      <c r="FIZ143" s="40"/>
      <c r="FJA143" s="40"/>
      <c r="FJB143" s="40"/>
      <c r="FJC143" s="40"/>
      <c r="FJD143" s="40"/>
      <c r="FJE143" s="40"/>
      <c r="FJF143" s="40"/>
      <c r="FJG143" s="40"/>
      <c r="FJH143" s="40"/>
      <c r="FJI143" s="40"/>
      <c r="FJJ143" s="40"/>
      <c r="FJK143" s="40"/>
      <c r="FJL143" s="40"/>
      <c r="FJM143" s="40"/>
      <c r="FJN143" s="40"/>
      <c r="FJO143" s="40"/>
      <c r="FJP143" s="40"/>
      <c r="FJQ143" s="40"/>
      <c r="FJR143" s="40"/>
      <c r="FJS143" s="40"/>
      <c r="FJT143" s="40"/>
      <c r="FJU143" s="40"/>
      <c r="FJV143" s="40"/>
      <c r="FJW143" s="40"/>
      <c r="FJX143" s="40"/>
      <c r="FJY143" s="40"/>
      <c r="FJZ143" s="40"/>
      <c r="FKA143" s="40"/>
      <c r="FKB143" s="40"/>
      <c r="FKC143" s="40"/>
      <c r="FKD143" s="40"/>
      <c r="FKE143" s="40"/>
      <c r="FKF143" s="40"/>
      <c r="FKG143" s="40"/>
      <c r="FKH143" s="40"/>
      <c r="FKI143" s="40"/>
      <c r="FKJ143" s="40"/>
      <c r="FKK143" s="40"/>
      <c r="FKL143" s="40"/>
      <c r="FKM143" s="40"/>
      <c r="FKN143" s="40"/>
      <c r="FKO143" s="40"/>
      <c r="FKP143" s="40"/>
      <c r="FKQ143" s="40"/>
      <c r="FKR143" s="40"/>
      <c r="FKS143" s="40"/>
      <c r="FKT143" s="40"/>
      <c r="FKU143" s="40"/>
      <c r="FKV143" s="40"/>
      <c r="FKW143" s="40"/>
      <c r="FKX143" s="40"/>
      <c r="FKY143" s="40"/>
      <c r="FKZ143" s="40"/>
      <c r="FLA143" s="40"/>
      <c r="FLB143" s="40"/>
      <c r="FLC143" s="40"/>
      <c r="FLD143" s="40"/>
      <c r="FLE143" s="40"/>
      <c r="FLF143" s="40"/>
      <c r="FLG143" s="40"/>
      <c r="FLH143" s="40"/>
      <c r="FLI143" s="40"/>
      <c r="FLJ143" s="40"/>
      <c r="FLK143" s="40"/>
      <c r="FLL143" s="40"/>
      <c r="FLM143" s="40"/>
      <c r="FLN143" s="40"/>
      <c r="FLO143" s="40"/>
      <c r="FLP143" s="40"/>
      <c r="FLQ143" s="40"/>
      <c r="FLR143" s="40"/>
      <c r="FLS143" s="40"/>
      <c r="FLT143" s="40"/>
      <c r="FLU143" s="40"/>
      <c r="FLV143" s="40"/>
      <c r="FLW143" s="40"/>
      <c r="FLX143" s="40"/>
      <c r="FLY143" s="40"/>
      <c r="FLZ143" s="40"/>
      <c r="FMA143" s="40"/>
      <c r="FMB143" s="40"/>
      <c r="FMC143" s="40"/>
      <c r="FMD143" s="40"/>
      <c r="FME143" s="40"/>
      <c r="FMF143" s="40"/>
      <c r="FMG143" s="40"/>
      <c r="FMH143" s="40"/>
      <c r="FMI143" s="40"/>
      <c r="FMJ143" s="40"/>
      <c r="FMK143" s="40"/>
      <c r="FML143" s="40"/>
      <c r="FMM143" s="40"/>
      <c r="FMN143" s="40"/>
      <c r="FMO143" s="40"/>
      <c r="FMP143" s="40"/>
      <c r="FMQ143" s="40"/>
      <c r="FMR143" s="40"/>
      <c r="FMS143" s="40"/>
      <c r="FMT143" s="40"/>
      <c r="FMU143" s="40"/>
      <c r="FMV143" s="40"/>
      <c r="FMW143" s="40"/>
      <c r="FMX143" s="40"/>
      <c r="FMY143" s="40"/>
      <c r="FMZ143" s="40"/>
      <c r="FNA143" s="40"/>
      <c r="FNB143" s="40"/>
      <c r="FNC143" s="40"/>
      <c r="FND143" s="40"/>
      <c r="FNE143" s="40"/>
      <c r="FNF143" s="40"/>
      <c r="FNG143" s="40"/>
      <c r="FNH143" s="40"/>
      <c r="FNI143" s="40"/>
      <c r="FNJ143" s="40"/>
      <c r="FNK143" s="40"/>
      <c r="FNL143" s="40"/>
      <c r="FNM143" s="40"/>
      <c r="FNN143" s="40"/>
      <c r="FNO143" s="40"/>
      <c r="FNP143" s="40"/>
      <c r="FNQ143" s="40"/>
      <c r="FNR143" s="40"/>
      <c r="FNS143" s="40"/>
      <c r="FNT143" s="40"/>
      <c r="FNU143" s="40"/>
      <c r="FNV143" s="40"/>
      <c r="FNW143" s="40"/>
      <c r="FNX143" s="40"/>
      <c r="FNY143" s="40"/>
      <c r="FNZ143" s="40"/>
      <c r="FOA143" s="40"/>
      <c r="FOB143" s="40"/>
      <c r="FOC143" s="40"/>
      <c r="FOD143" s="40"/>
      <c r="FOE143" s="40"/>
      <c r="FOF143" s="40"/>
      <c r="FOG143" s="40"/>
      <c r="FOH143" s="40"/>
      <c r="FOI143" s="40"/>
      <c r="FOJ143" s="40"/>
      <c r="FOK143" s="40"/>
      <c r="FOL143" s="40"/>
      <c r="FOM143" s="40"/>
      <c r="FON143" s="40"/>
      <c r="FOO143" s="40"/>
      <c r="FOP143" s="40"/>
      <c r="FOQ143" s="40"/>
      <c r="FOR143" s="40"/>
      <c r="FOS143" s="40"/>
      <c r="FOT143" s="40"/>
      <c r="FOU143" s="40"/>
      <c r="FOV143" s="40"/>
      <c r="FOW143" s="40"/>
      <c r="FOX143" s="40"/>
      <c r="FOY143" s="40"/>
      <c r="FOZ143" s="40"/>
      <c r="FPA143" s="40"/>
      <c r="FPB143" s="40"/>
      <c r="FPC143" s="40"/>
      <c r="FPD143" s="40"/>
      <c r="FPE143" s="40"/>
      <c r="FPF143" s="40"/>
      <c r="FPG143" s="40"/>
      <c r="FPH143" s="40"/>
      <c r="FPI143" s="40"/>
      <c r="FPJ143" s="40"/>
      <c r="FPK143" s="40"/>
      <c r="FPL143" s="40"/>
      <c r="FPM143" s="40"/>
      <c r="FPN143" s="40"/>
      <c r="FPO143" s="40"/>
      <c r="FPP143" s="40"/>
      <c r="FPQ143" s="40"/>
      <c r="FPR143" s="40"/>
      <c r="FPS143" s="40"/>
      <c r="FPT143" s="40"/>
      <c r="FPU143" s="40"/>
      <c r="FPV143" s="40"/>
      <c r="FPW143" s="40"/>
      <c r="FPX143" s="40"/>
      <c r="FPY143" s="40"/>
      <c r="FPZ143" s="40"/>
      <c r="FQA143" s="40"/>
      <c r="FQB143" s="40"/>
      <c r="FQC143" s="40"/>
      <c r="FQD143" s="40"/>
      <c r="FQE143" s="40"/>
      <c r="FQF143" s="40"/>
      <c r="FQG143" s="40"/>
      <c r="FQH143" s="40"/>
      <c r="FQI143" s="40"/>
      <c r="FQJ143" s="40"/>
      <c r="FQK143" s="40"/>
      <c r="FQL143" s="40"/>
      <c r="FQM143" s="40"/>
      <c r="FQN143" s="40"/>
      <c r="FQO143" s="40"/>
      <c r="FQP143" s="40"/>
      <c r="FQQ143" s="40"/>
      <c r="FQR143" s="40"/>
      <c r="FQS143" s="40"/>
      <c r="FQT143" s="40"/>
      <c r="FQU143" s="40"/>
      <c r="FQV143" s="40"/>
      <c r="FQW143" s="40"/>
      <c r="FQX143" s="40"/>
      <c r="FQY143" s="40"/>
      <c r="FQZ143" s="40"/>
      <c r="FRA143" s="40"/>
      <c r="FRB143" s="40"/>
      <c r="FRC143" s="40"/>
      <c r="FRD143" s="40"/>
      <c r="FRE143" s="40"/>
      <c r="FRF143" s="40"/>
      <c r="FRG143" s="40"/>
      <c r="FRH143" s="40"/>
      <c r="FRI143" s="40"/>
      <c r="FRJ143" s="40"/>
      <c r="FRK143" s="40"/>
      <c r="FRL143" s="40"/>
      <c r="FRM143" s="40"/>
      <c r="FRN143" s="40"/>
      <c r="FRO143" s="40"/>
      <c r="FRP143" s="40"/>
      <c r="FRQ143" s="40"/>
      <c r="FRR143" s="40"/>
      <c r="FRS143" s="40"/>
      <c r="FRT143" s="40"/>
      <c r="FRU143" s="40"/>
      <c r="FRV143" s="40"/>
      <c r="FRW143" s="40"/>
      <c r="FRX143" s="40"/>
      <c r="FRY143" s="40"/>
      <c r="FRZ143" s="40"/>
      <c r="FSA143" s="40"/>
      <c r="FSB143" s="40"/>
      <c r="FSC143" s="40"/>
      <c r="FSD143" s="40"/>
      <c r="FSE143" s="40"/>
      <c r="FSF143" s="40"/>
      <c r="FSG143" s="40"/>
      <c r="FSH143" s="40"/>
      <c r="FSI143" s="40"/>
      <c r="FSJ143" s="40"/>
      <c r="FSK143" s="40"/>
      <c r="FSL143" s="40"/>
      <c r="FSM143" s="40"/>
      <c r="FSN143" s="40"/>
      <c r="FSO143" s="40"/>
      <c r="FSP143" s="40"/>
      <c r="FSQ143" s="40"/>
      <c r="FSR143" s="40"/>
      <c r="FSS143" s="40"/>
      <c r="FST143" s="40"/>
      <c r="FSU143" s="40"/>
      <c r="FSV143" s="40"/>
      <c r="FSW143" s="40"/>
      <c r="FSX143" s="40"/>
      <c r="FSY143" s="40"/>
      <c r="FSZ143" s="40"/>
      <c r="FTA143" s="40"/>
      <c r="FTB143" s="40"/>
      <c r="FTC143" s="40"/>
      <c r="FTD143" s="40"/>
      <c r="FTE143" s="40"/>
      <c r="FTF143" s="40"/>
      <c r="FTG143" s="40"/>
      <c r="FTH143" s="40"/>
      <c r="FTI143" s="40"/>
      <c r="FTJ143" s="40"/>
      <c r="FTK143" s="40"/>
      <c r="FTL143" s="40"/>
      <c r="FTM143" s="40"/>
      <c r="FTN143" s="40"/>
      <c r="FTO143" s="40"/>
      <c r="FTP143" s="40"/>
      <c r="FTQ143" s="40"/>
      <c r="FTR143" s="40"/>
      <c r="FTS143" s="40"/>
      <c r="FTT143" s="40"/>
      <c r="FTU143" s="40"/>
      <c r="FTV143" s="40"/>
      <c r="FTW143" s="40"/>
      <c r="FTX143" s="40"/>
      <c r="FTY143" s="40"/>
      <c r="FTZ143" s="40"/>
      <c r="FUA143" s="40"/>
      <c r="FUB143" s="40"/>
      <c r="FUC143" s="40"/>
      <c r="FUD143" s="40"/>
      <c r="FUE143" s="40"/>
      <c r="FUF143" s="40"/>
      <c r="FUG143" s="40"/>
      <c r="FUH143" s="40"/>
      <c r="FUI143" s="40"/>
      <c r="FUJ143" s="40"/>
      <c r="FUK143" s="40"/>
      <c r="FUL143" s="40"/>
      <c r="FUM143" s="40"/>
      <c r="FUN143" s="40"/>
      <c r="FUO143" s="40"/>
      <c r="FUP143" s="40"/>
      <c r="FUQ143" s="40"/>
      <c r="FUR143" s="40"/>
      <c r="FUS143" s="40"/>
      <c r="FUT143" s="40"/>
      <c r="FUU143" s="40"/>
      <c r="FUV143" s="40"/>
      <c r="FUW143" s="40"/>
      <c r="FUX143" s="40"/>
      <c r="FUY143" s="40"/>
      <c r="FUZ143" s="40"/>
      <c r="FVA143" s="40"/>
      <c r="FVB143" s="40"/>
      <c r="FVC143" s="40"/>
      <c r="FVD143" s="40"/>
      <c r="FVE143" s="40"/>
      <c r="FVF143" s="40"/>
      <c r="FVG143" s="40"/>
      <c r="FVH143" s="40"/>
      <c r="FVI143" s="40"/>
      <c r="FVJ143" s="40"/>
      <c r="FVK143" s="40"/>
      <c r="FVL143" s="40"/>
      <c r="FVM143" s="40"/>
      <c r="FVN143" s="40"/>
      <c r="FVO143" s="40"/>
      <c r="FVP143" s="40"/>
      <c r="FVQ143" s="40"/>
      <c r="FVR143" s="40"/>
      <c r="FVS143" s="40"/>
      <c r="FVT143" s="40"/>
      <c r="FVU143" s="40"/>
      <c r="FVV143" s="40"/>
      <c r="FVW143" s="40"/>
      <c r="FVX143" s="40"/>
      <c r="FVY143" s="40"/>
      <c r="FVZ143" s="40"/>
      <c r="FWA143" s="40"/>
      <c r="FWB143" s="40"/>
      <c r="FWC143" s="40"/>
      <c r="FWD143" s="40"/>
      <c r="FWE143" s="40"/>
      <c r="FWF143" s="40"/>
      <c r="FWG143" s="40"/>
      <c r="FWH143" s="40"/>
      <c r="FWI143" s="40"/>
      <c r="FWJ143" s="40"/>
      <c r="FWK143" s="40"/>
      <c r="FWL143" s="40"/>
      <c r="FWM143" s="40"/>
      <c r="FWN143" s="40"/>
      <c r="FWO143" s="40"/>
      <c r="FWP143" s="40"/>
      <c r="FWQ143" s="40"/>
      <c r="FWR143" s="40"/>
      <c r="FWS143" s="40"/>
      <c r="FWT143" s="40"/>
      <c r="FWU143" s="40"/>
      <c r="FWV143" s="40"/>
      <c r="FWW143" s="40"/>
      <c r="FWX143" s="40"/>
      <c r="FWY143" s="40"/>
      <c r="FWZ143" s="40"/>
      <c r="FXA143" s="40"/>
      <c r="FXB143" s="40"/>
      <c r="FXC143" s="40"/>
      <c r="FXD143" s="40"/>
      <c r="FXE143" s="40"/>
      <c r="FXF143" s="40"/>
      <c r="FXG143" s="40"/>
      <c r="FXH143" s="40"/>
      <c r="FXI143" s="40"/>
      <c r="FXJ143" s="40"/>
      <c r="FXK143" s="40"/>
      <c r="FXL143" s="40"/>
      <c r="FXM143" s="40"/>
      <c r="FXN143" s="40"/>
      <c r="FXO143" s="40"/>
      <c r="FXP143" s="40"/>
      <c r="FXQ143" s="40"/>
      <c r="FXR143" s="40"/>
      <c r="FXS143" s="40"/>
      <c r="FXT143" s="40"/>
      <c r="FXU143" s="40"/>
      <c r="FXV143" s="40"/>
      <c r="FXW143" s="40"/>
      <c r="FXX143" s="40"/>
      <c r="FXY143" s="40"/>
      <c r="FXZ143" s="40"/>
      <c r="FYA143" s="40"/>
      <c r="FYB143" s="40"/>
      <c r="FYC143" s="40"/>
      <c r="FYD143" s="40"/>
      <c r="FYE143" s="40"/>
      <c r="FYF143" s="40"/>
      <c r="FYG143" s="40"/>
      <c r="FYH143" s="40"/>
      <c r="FYI143" s="40"/>
      <c r="FYJ143" s="40"/>
      <c r="FYK143" s="40"/>
      <c r="FYL143" s="40"/>
      <c r="FYM143" s="40"/>
      <c r="FYN143" s="40"/>
      <c r="FYO143" s="40"/>
      <c r="FYP143" s="40"/>
      <c r="FYQ143" s="40"/>
      <c r="FYR143" s="40"/>
      <c r="FYS143" s="40"/>
      <c r="FYT143" s="40"/>
      <c r="FYU143" s="40"/>
      <c r="FYV143" s="40"/>
      <c r="FYW143" s="40"/>
      <c r="FYX143" s="40"/>
      <c r="FYY143" s="40"/>
      <c r="FYZ143" s="40"/>
      <c r="FZA143" s="40"/>
      <c r="FZB143" s="40"/>
      <c r="FZC143" s="40"/>
      <c r="FZD143" s="40"/>
      <c r="FZE143" s="40"/>
      <c r="FZF143" s="40"/>
      <c r="FZG143" s="40"/>
      <c r="FZH143" s="40"/>
      <c r="FZI143" s="40"/>
      <c r="FZJ143" s="40"/>
      <c r="FZK143" s="40"/>
      <c r="FZL143" s="40"/>
      <c r="FZM143" s="40"/>
      <c r="FZN143" s="40"/>
      <c r="FZO143" s="40"/>
      <c r="FZP143" s="40"/>
      <c r="FZQ143" s="40"/>
      <c r="FZR143" s="40"/>
      <c r="FZS143" s="40"/>
      <c r="FZT143" s="40"/>
      <c r="FZU143" s="40"/>
      <c r="FZV143" s="40"/>
      <c r="FZW143" s="40"/>
      <c r="FZX143" s="40"/>
      <c r="FZY143" s="40"/>
      <c r="FZZ143" s="40"/>
      <c r="GAA143" s="40"/>
      <c r="GAB143" s="40"/>
      <c r="GAC143" s="40"/>
      <c r="GAD143" s="40"/>
      <c r="GAE143" s="40"/>
      <c r="GAF143" s="40"/>
      <c r="GAG143" s="40"/>
      <c r="GAH143" s="40"/>
      <c r="GAI143" s="40"/>
      <c r="GAJ143" s="40"/>
      <c r="GAK143" s="40"/>
      <c r="GAL143" s="40"/>
      <c r="GAM143" s="40"/>
      <c r="GAN143" s="40"/>
      <c r="GAO143" s="40"/>
      <c r="GAP143" s="40"/>
      <c r="GAQ143" s="40"/>
      <c r="GAR143" s="40"/>
      <c r="GAS143" s="40"/>
      <c r="GAT143" s="40"/>
      <c r="GAU143" s="40"/>
      <c r="GAV143" s="40"/>
      <c r="GAW143" s="40"/>
      <c r="GAX143" s="40"/>
      <c r="GAY143" s="40"/>
      <c r="GAZ143" s="40"/>
      <c r="GBA143" s="40"/>
      <c r="GBB143" s="40"/>
      <c r="GBC143" s="40"/>
      <c r="GBD143" s="40"/>
      <c r="GBE143" s="40"/>
      <c r="GBF143" s="40"/>
      <c r="GBG143" s="40"/>
      <c r="GBH143" s="40"/>
      <c r="GBI143" s="40"/>
      <c r="GBJ143" s="40"/>
      <c r="GBK143" s="40"/>
      <c r="GBL143" s="40"/>
      <c r="GBM143" s="40"/>
      <c r="GBN143" s="40"/>
      <c r="GBO143" s="40"/>
      <c r="GBP143" s="40"/>
      <c r="GBQ143" s="40"/>
      <c r="GBR143" s="40"/>
      <c r="GBS143" s="40"/>
      <c r="GBT143" s="40"/>
      <c r="GBU143" s="40"/>
      <c r="GBV143" s="40"/>
      <c r="GBW143" s="40"/>
      <c r="GBX143" s="40"/>
      <c r="GBY143" s="40"/>
      <c r="GBZ143" s="40"/>
      <c r="GCA143" s="40"/>
      <c r="GCB143" s="40"/>
      <c r="GCC143" s="40"/>
      <c r="GCD143" s="40"/>
      <c r="GCE143" s="40"/>
      <c r="GCF143" s="40"/>
      <c r="GCG143" s="40"/>
      <c r="GCH143" s="40"/>
      <c r="GCI143" s="40"/>
      <c r="GCJ143" s="40"/>
      <c r="GCK143" s="40"/>
      <c r="GCL143" s="40"/>
      <c r="GCM143" s="40"/>
      <c r="GCN143" s="40"/>
      <c r="GCO143" s="40"/>
      <c r="GCP143" s="40"/>
      <c r="GCQ143" s="40"/>
      <c r="GCR143" s="40"/>
      <c r="GCS143" s="40"/>
      <c r="GCT143" s="40"/>
      <c r="GCU143" s="40"/>
      <c r="GCV143" s="40"/>
      <c r="GCW143" s="40"/>
      <c r="GCX143" s="40"/>
      <c r="GCY143" s="40"/>
      <c r="GCZ143" s="40"/>
      <c r="GDA143" s="40"/>
      <c r="GDB143" s="40"/>
      <c r="GDC143" s="40"/>
      <c r="GDD143" s="40"/>
      <c r="GDE143" s="40"/>
      <c r="GDF143" s="40"/>
      <c r="GDG143" s="40"/>
      <c r="GDH143" s="40"/>
      <c r="GDI143" s="40"/>
      <c r="GDJ143" s="40"/>
      <c r="GDK143" s="40"/>
      <c r="GDL143" s="40"/>
      <c r="GDM143" s="40"/>
      <c r="GDN143" s="40"/>
      <c r="GDO143" s="40"/>
      <c r="GDP143" s="40"/>
      <c r="GDQ143" s="40"/>
      <c r="GDR143" s="40"/>
      <c r="GDS143" s="40"/>
      <c r="GDT143" s="40"/>
      <c r="GDU143" s="40"/>
      <c r="GDV143" s="40"/>
      <c r="GDW143" s="40"/>
      <c r="GDX143" s="40"/>
      <c r="GDY143" s="40"/>
      <c r="GDZ143" s="40"/>
      <c r="GEA143" s="40"/>
      <c r="GEB143" s="40"/>
      <c r="GEC143" s="40"/>
      <c r="GED143" s="40"/>
      <c r="GEE143" s="40"/>
      <c r="GEF143" s="40"/>
      <c r="GEG143" s="40"/>
      <c r="GEH143" s="40"/>
      <c r="GEI143" s="40"/>
      <c r="GEJ143" s="40"/>
      <c r="GEK143" s="40"/>
      <c r="GEL143" s="40"/>
      <c r="GEM143" s="40"/>
      <c r="GEN143" s="40"/>
      <c r="GEO143" s="40"/>
      <c r="GEP143" s="40"/>
      <c r="GEQ143" s="40"/>
      <c r="GER143" s="40"/>
      <c r="GES143" s="40"/>
      <c r="GET143" s="40"/>
      <c r="GEU143" s="40"/>
      <c r="GEV143" s="40"/>
      <c r="GEW143" s="40"/>
      <c r="GEX143" s="40"/>
      <c r="GEY143" s="40"/>
      <c r="GEZ143" s="40"/>
      <c r="GFA143" s="40"/>
      <c r="GFB143" s="40"/>
      <c r="GFC143" s="40"/>
      <c r="GFD143" s="40"/>
      <c r="GFE143" s="40"/>
      <c r="GFF143" s="40"/>
      <c r="GFG143" s="40"/>
      <c r="GFH143" s="40"/>
      <c r="GFI143" s="40"/>
      <c r="GFJ143" s="40"/>
      <c r="GFK143" s="40"/>
      <c r="GFL143" s="40"/>
      <c r="GFM143" s="40"/>
      <c r="GFN143" s="40"/>
      <c r="GFO143" s="40"/>
      <c r="GFP143" s="40"/>
      <c r="GFQ143" s="40"/>
      <c r="GFR143" s="40"/>
      <c r="GFS143" s="40"/>
      <c r="GFT143" s="40"/>
      <c r="GFU143" s="40"/>
      <c r="GFV143" s="40"/>
      <c r="GFW143" s="40"/>
      <c r="GFX143" s="40"/>
      <c r="GFY143" s="40"/>
      <c r="GFZ143" s="40"/>
      <c r="GGA143" s="40"/>
      <c r="GGB143" s="40"/>
      <c r="GGC143" s="40"/>
      <c r="GGD143" s="40"/>
      <c r="GGE143" s="40"/>
      <c r="GGF143" s="40"/>
      <c r="GGG143" s="40"/>
      <c r="GGH143" s="40"/>
      <c r="GGI143" s="40"/>
      <c r="GGJ143" s="40"/>
      <c r="GGK143" s="40"/>
      <c r="GGL143" s="40"/>
      <c r="GGM143" s="40"/>
      <c r="GGN143" s="40"/>
      <c r="GGO143" s="40"/>
      <c r="GGP143" s="40"/>
      <c r="GGQ143" s="40"/>
      <c r="GGR143" s="40"/>
      <c r="GGS143" s="40"/>
      <c r="GGT143" s="40"/>
      <c r="GGU143" s="40"/>
      <c r="GGV143" s="40"/>
      <c r="GGW143" s="40"/>
      <c r="GGX143" s="40"/>
      <c r="GGY143" s="40"/>
      <c r="GGZ143" s="40"/>
      <c r="GHA143" s="40"/>
      <c r="GHB143" s="40"/>
      <c r="GHC143" s="40"/>
      <c r="GHD143" s="40"/>
      <c r="GHE143" s="40"/>
      <c r="GHF143" s="40"/>
      <c r="GHG143" s="40"/>
      <c r="GHH143" s="40"/>
      <c r="GHI143" s="40"/>
      <c r="GHJ143" s="40"/>
      <c r="GHK143" s="40"/>
      <c r="GHL143" s="40"/>
      <c r="GHM143" s="40"/>
      <c r="GHN143" s="40"/>
      <c r="GHO143" s="40"/>
      <c r="GHP143" s="40"/>
      <c r="GHQ143" s="40"/>
      <c r="GHR143" s="40"/>
      <c r="GHS143" s="40"/>
      <c r="GHT143" s="40"/>
      <c r="GHU143" s="40"/>
      <c r="GHV143" s="40"/>
      <c r="GHW143" s="40"/>
      <c r="GHX143" s="40"/>
      <c r="GHY143" s="40"/>
      <c r="GHZ143" s="40"/>
      <c r="GIA143" s="40"/>
      <c r="GIB143" s="40"/>
      <c r="GIC143" s="40"/>
      <c r="GID143" s="40"/>
      <c r="GIE143" s="40"/>
      <c r="GIF143" s="40"/>
      <c r="GIG143" s="40"/>
      <c r="GIH143" s="40"/>
      <c r="GII143" s="40"/>
      <c r="GIJ143" s="40"/>
      <c r="GIK143" s="40"/>
      <c r="GIL143" s="40"/>
      <c r="GIM143" s="40"/>
      <c r="GIN143" s="40"/>
      <c r="GIO143" s="40"/>
      <c r="GIP143" s="40"/>
      <c r="GIQ143" s="40"/>
      <c r="GIR143" s="40"/>
      <c r="GIS143" s="40"/>
      <c r="GIT143" s="40"/>
      <c r="GIU143" s="40"/>
      <c r="GIV143" s="40"/>
      <c r="GIW143" s="40"/>
      <c r="GIX143" s="40"/>
      <c r="GIY143" s="40"/>
      <c r="GIZ143" s="40"/>
      <c r="GJA143" s="40"/>
      <c r="GJB143" s="40"/>
      <c r="GJC143" s="40"/>
      <c r="GJD143" s="40"/>
      <c r="GJE143" s="40"/>
      <c r="GJF143" s="40"/>
      <c r="GJG143" s="40"/>
      <c r="GJH143" s="40"/>
      <c r="GJI143" s="40"/>
      <c r="GJJ143" s="40"/>
      <c r="GJK143" s="40"/>
      <c r="GJL143" s="40"/>
      <c r="GJM143" s="40"/>
      <c r="GJN143" s="40"/>
      <c r="GJO143" s="40"/>
      <c r="GJP143" s="40"/>
      <c r="GJQ143" s="40"/>
      <c r="GJR143" s="40"/>
      <c r="GJS143" s="40"/>
      <c r="GJT143" s="40"/>
      <c r="GJU143" s="40"/>
      <c r="GJV143" s="40"/>
      <c r="GJW143" s="40"/>
      <c r="GJX143" s="40"/>
      <c r="GJY143" s="40"/>
      <c r="GJZ143" s="40"/>
      <c r="GKA143" s="40"/>
      <c r="GKB143" s="40"/>
      <c r="GKC143" s="40"/>
      <c r="GKD143" s="40"/>
      <c r="GKE143" s="40"/>
      <c r="GKF143" s="40"/>
      <c r="GKG143" s="40"/>
      <c r="GKH143" s="40"/>
      <c r="GKI143" s="40"/>
      <c r="GKJ143" s="40"/>
      <c r="GKK143" s="40"/>
      <c r="GKL143" s="40"/>
      <c r="GKM143" s="40"/>
      <c r="GKN143" s="40"/>
      <c r="GKO143" s="40"/>
      <c r="GKP143" s="40"/>
      <c r="GKQ143" s="40"/>
      <c r="GKR143" s="40"/>
      <c r="GKS143" s="40"/>
      <c r="GKT143" s="40"/>
      <c r="GKU143" s="40"/>
      <c r="GKV143" s="40"/>
      <c r="GKW143" s="40"/>
      <c r="GKX143" s="40"/>
      <c r="GKY143" s="40"/>
      <c r="GKZ143" s="40"/>
      <c r="GLA143" s="40"/>
      <c r="GLB143" s="40"/>
      <c r="GLC143" s="40"/>
      <c r="GLD143" s="40"/>
      <c r="GLE143" s="40"/>
      <c r="GLF143" s="40"/>
      <c r="GLG143" s="40"/>
      <c r="GLH143" s="40"/>
      <c r="GLI143" s="40"/>
      <c r="GLJ143" s="40"/>
      <c r="GLK143" s="40"/>
      <c r="GLL143" s="40"/>
      <c r="GLM143" s="40"/>
      <c r="GLN143" s="40"/>
      <c r="GLO143" s="40"/>
      <c r="GLP143" s="40"/>
      <c r="GLQ143" s="40"/>
      <c r="GLR143" s="40"/>
      <c r="GLS143" s="40"/>
      <c r="GLT143" s="40"/>
      <c r="GLU143" s="40"/>
      <c r="GLV143" s="40"/>
      <c r="GLW143" s="40"/>
      <c r="GLX143" s="40"/>
      <c r="GLY143" s="40"/>
      <c r="GLZ143" s="40"/>
      <c r="GMA143" s="40"/>
      <c r="GMB143" s="40"/>
      <c r="GMC143" s="40"/>
      <c r="GMD143" s="40"/>
      <c r="GME143" s="40"/>
      <c r="GMF143" s="40"/>
      <c r="GMG143" s="40"/>
      <c r="GMH143" s="40"/>
      <c r="GMI143" s="40"/>
      <c r="GMJ143" s="40"/>
      <c r="GMK143" s="40"/>
      <c r="GML143" s="40"/>
      <c r="GMM143" s="40"/>
      <c r="GMN143" s="40"/>
      <c r="GMO143" s="40"/>
      <c r="GMP143" s="40"/>
      <c r="GMQ143" s="40"/>
      <c r="GMR143" s="40"/>
      <c r="GMS143" s="40"/>
      <c r="GMT143" s="40"/>
      <c r="GMU143" s="40"/>
      <c r="GMV143" s="40"/>
      <c r="GMW143" s="40"/>
      <c r="GMX143" s="40"/>
      <c r="GMY143" s="40"/>
      <c r="GMZ143" s="40"/>
      <c r="GNA143" s="40"/>
      <c r="GNB143" s="40"/>
      <c r="GNC143" s="40"/>
      <c r="GND143" s="40"/>
      <c r="GNE143" s="40"/>
      <c r="GNF143" s="40"/>
      <c r="GNG143" s="40"/>
      <c r="GNH143" s="40"/>
      <c r="GNI143" s="40"/>
      <c r="GNJ143" s="40"/>
      <c r="GNK143" s="40"/>
      <c r="GNL143" s="40"/>
      <c r="GNM143" s="40"/>
      <c r="GNN143" s="40"/>
      <c r="GNO143" s="40"/>
      <c r="GNP143" s="40"/>
      <c r="GNQ143" s="40"/>
      <c r="GNR143" s="40"/>
      <c r="GNS143" s="40"/>
      <c r="GNT143" s="40"/>
      <c r="GNU143" s="40"/>
      <c r="GNV143" s="40"/>
      <c r="GNW143" s="40"/>
      <c r="GNX143" s="40"/>
      <c r="GNY143" s="40"/>
      <c r="GNZ143" s="40"/>
      <c r="GOA143" s="40"/>
      <c r="GOB143" s="40"/>
      <c r="GOC143" s="40"/>
      <c r="GOD143" s="40"/>
      <c r="GOE143" s="40"/>
      <c r="GOF143" s="40"/>
      <c r="GOG143" s="40"/>
      <c r="GOH143" s="40"/>
      <c r="GOI143" s="40"/>
      <c r="GOJ143" s="40"/>
      <c r="GOK143" s="40"/>
      <c r="GOL143" s="40"/>
      <c r="GOM143" s="40"/>
      <c r="GON143" s="40"/>
      <c r="GOO143" s="40"/>
      <c r="GOP143" s="40"/>
      <c r="GOQ143" s="40"/>
      <c r="GOR143" s="40"/>
      <c r="GOS143" s="40"/>
      <c r="GOT143" s="40"/>
      <c r="GOU143" s="40"/>
      <c r="GOV143" s="40"/>
      <c r="GOW143" s="40"/>
      <c r="GOX143" s="40"/>
      <c r="GOY143" s="40"/>
      <c r="GOZ143" s="40"/>
      <c r="GPA143" s="40"/>
      <c r="GPB143" s="40"/>
      <c r="GPC143" s="40"/>
      <c r="GPD143" s="40"/>
      <c r="GPE143" s="40"/>
      <c r="GPF143" s="40"/>
      <c r="GPG143" s="40"/>
      <c r="GPH143" s="40"/>
      <c r="GPI143" s="40"/>
      <c r="GPJ143" s="40"/>
      <c r="GPK143" s="40"/>
      <c r="GPL143" s="40"/>
      <c r="GPM143" s="40"/>
      <c r="GPN143" s="40"/>
      <c r="GPO143" s="40"/>
      <c r="GPP143" s="40"/>
      <c r="GPQ143" s="40"/>
      <c r="GPR143" s="40"/>
      <c r="GPS143" s="40"/>
      <c r="GPT143" s="40"/>
      <c r="GPU143" s="40"/>
      <c r="GPV143" s="40"/>
      <c r="GPW143" s="40"/>
      <c r="GPX143" s="40"/>
      <c r="GPY143" s="40"/>
      <c r="GPZ143" s="40"/>
      <c r="GQA143" s="40"/>
      <c r="GQB143" s="40"/>
      <c r="GQC143" s="40"/>
      <c r="GQD143" s="40"/>
      <c r="GQE143" s="40"/>
      <c r="GQF143" s="40"/>
      <c r="GQG143" s="40"/>
      <c r="GQH143" s="40"/>
      <c r="GQI143" s="40"/>
      <c r="GQJ143" s="40"/>
      <c r="GQK143" s="40"/>
      <c r="GQL143" s="40"/>
      <c r="GQM143" s="40"/>
      <c r="GQN143" s="40"/>
      <c r="GQO143" s="40"/>
      <c r="GQP143" s="40"/>
      <c r="GQQ143" s="40"/>
      <c r="GQR143" s="40"/>
      <c r="GQS143" s="40"/>
      <c r="GQT143" s="40"/>
      <c r="GQU143" s="40"/>
      <c r="GQV143" s="40"/>
      <c r="GQW143" s="40"/>
      <c r="GQX143" s="40"/>
      <c r="GQY143" s="40"/>
      <c r="GQZ143" s="40"/>
      <c r="GRA143" s="40"/>
      <c r="GRB143" s="40"/>
      <c r="GRC143" s="40"/>
      <c r="GRD143" s="40"/>
      <c r="GRE143" s="40"/>
      <c r="GRF143" s="40"/>
      <c r="GRG143" s="40"/>
      <c r="GRH143" s="40"/>
      <c r="GRI143" s="40"/>
      <c r="GRJ143" s="40"/>
      <c r="GRK143" s="40"/>
      <c r="GRL143" s="40"/>
      <c r="GRM143" s="40"/>
      <c r="GRN143" s="40"/>
      <c r="GRO143" s="40"/>
      <c r="GRP143" s="40"/>
      <c r="GRQ143" s="40"/>
      <c r="GRR143" s="40"/>
      <c r="GRS143" s="40"/>
      <c r="GRT143" s="40"/>
      <c r="GRU143" s="40"/>
      <c r="GRV143" s="40"/>
      <c r="GRW143" s="40"/>
      <c r="GRX143" s="40"/>
      <c r="GRY143" s="40"/>
      <c r="GRZ143" s="40"/>
      <c r="GSA143" s="40"/>
      <c r="GSB143" s="40"/>
      <c r="GSC143" s="40"/>
      <c r="GSD143" s="40"/>
      <c r="GSE143" s="40"/>
      <c r="GSF143" s="40"/>
      <c r="GSG143" s="40"/>
      <c r="GSH143" s="40"/>
      <c r="GSI143" s="40"/>
      <c r="GSJ143" s="40"/>
      <c r="GSK143" s="40"/>
      <c r="GSL143" s="40"/>
      <c r="GSM143" s="40"/>
      <c r="GSN143" s="40"/>
      <c r="GSO143" s="40"/>
      <c r="GSP143" s="40"/>
      <c r="GSQ143" s="40"/>
      <c r="GSR143" s="40"/>
      <c r="GSS143" s="40"/>
      <c r="GST143" s="40"/>
      <c r="GSU143" s="40"/>
      <c r="GSV143" s="40"/>
      <c r="GSW143" s="40"/>
      <c r="GSX143" s="40"/>
      <c r="GSY143" s="40"/>
      <c r="GSZ143" s="40"/>
      <c r="GTA143" s="40"/>
      <c r="GTB143" s="40"/>
      <c r="GTC143" s="40"/>
      <c r="GTD143" s="40"/>
      <c r="GTE143" s="40"/>
      <c r="GTF143" s="40"/>
      <c r="GTG143" s="40"/>
      <c r="GTH143" s="40"/>
      <c r="GTI143" s="40"/>
      <c r="GTJ143" s="40"/>
      <c r="GTK143" s="40"/>
      <c r="GTL143" s="40"/>
      <c r="GTM143" s="40"/>
      <c r="GTN143" s="40"/>
      <c r="GTO143" s="40"/>
      <c r="GTP143" s="40"/>
      <c r="GTQ143" s="40"/>
      <c r="GTR143" s="40"/>
      <c r="GTS143" s="40"/>
      <c r="GTT143" s="40"/>
      <c r="GTU143" s="40"/>
      <c r="GTV143" s="40"/>
      <c r="GTW143" s="40"/>
      <c r="GTX143" s="40"/>
      <c r="GTY143" s="40"/>
      <c r="GTZ143" s="40"/>
      <c r="GUA143" s="40"/>
      <c r="GUB143" s="40"/>
      <c r="GUC143" s="40"/>
      <c r="GUD143" s="40"/>
      <c r="GUE143" s="40"/>
      <c r="GUF143" s="40"/>
      <c r="GUG143" s="40"/>
      <c r="GUH143" s="40"/>
      <c r="GUI143" s="40"/>
      <c r="GUJ143" s="40"/>
      <c r="GUK143" s="40"/>
      <c r="GUL143" s="40"/>
      <c r="GUM143" s="40"/>
      <c r="GUN143" s="40"/>
      <c r="GUO143" s="40"/>
      <c r="GUP143" s="40"/>
      <c r="GUQ143" s="40"/>
      <c r="GUR143" s="40"/>
      <c r="GUS143" s="40"/>
      <c r="GUT143" s="40"/>
      <c r="GUU143" s="40"/>
      <c r="GUV143" s="40"/>
      <c r="GUW143" s="40"/>
      <c r="GUX143" s="40"/>
      <c r="GUY143" s="40"/>
      <c r="GUZ143" s="40"/>
      <c r="GVA143" s="40"/>
      <c r="GVB143" s="40"/>
      <c r="GVC143" s="40"/>
      <c r="GVD143" s="40"/>
      <c r="GVE143" s="40"/>
      <c r="GVF143" s="40"/>
      <c r="GVG143" s="40"/>
      <c r="GVH143" s="40"/>
      <c r="GVI143" s="40"/>
      <c r="GVJ143" s="40"/>
      <c r="GVK143" s="40"/>
      <c r="GVL143" s="40"/>
      <c r="GVM143" s="40"/>
      <c r="GVN143" s="40"/>
      <c r="GVO143" s="40"/>
      <c r="GVP143" s="40"/>
      <c r="GVQ143" s="40"/>
      <c r="GVR143" s="40"/>
      <c r="GVS143" s="40"/>
      <c r="GVT143" s="40"/>
      <c r="GVU143" s="40"/>
      <c r="GVV143" s="40"/>
      <c r="GVW143" s="40"/>
      <c r="GVX143" s="40"/>
      <c r="GVY143" s="40"/>
      <c r="GVZ143" s="40"/>
      <c r="GWA143" s="40"/>
      <c r="GWB143" s="40"/>
      <c r="GWC143" s="40"/>
      <c r="GWD143" s="40"/>
      <c r="GWE143" s="40"/>
      <c r="GWF143" s="40"/>
      <c r="GWG143" s="40"/>
      <c r="GWH143" s="40"/>
      <c r="GWI143" s="40"/>
      <c r="GWJ143" s="40"/>
      <c r="GWK143" s="40"/>
      <c r="GWL143" s="40"/>
      <c r="GWM143" s="40"/>
      <c r="GWN143" s="40"/>
      <c r="GWO143" s="40"/>
      <c r="GWP143" s="40"/>
      <c r="GWQ143" s="40"/>
      <c r="GWR143" s="40"/>
      <c r="GWS143" s="40"/>
      <c r="GWT143" s="40"/>
      <c r="GWU143" s="40"/>
      <c r="GWV143" s="40"/>
      <c r="GWW143" s="40"/>
      <c r="GWX143" s="40"/>
      <c r="GWY143" s="40"/>
      <c r="GWZ143" s="40"/>
      <c r="GXA143" s="40"/>
      <c r="GXB143" s="40"/>
      <c r="GXC143" s="40"/>
      <c r="GXD143" s="40"/>
      <c r="GXE143" s="40"/>
      <c r="GXF143" s="40"/>
      <c r="GXG143" s="40"/>
      <c r="GXH143" s="40"/>
      <c r="GXI143" s="40"/>
      <c r="GXJ143" s="40"/>
      <c r="GXK143" s="40"/>
      <c r="GXL143" s="40"/>
      <c r="GXM143" s="40"/>
      <c r="GXN143" s="40"/>
      <c r="GXO143" s="40"/>
      <c r="GXP143" s="40"/>
      <c r="GXQ143" s="40"/>
      <c r="GXR143" s="40"/>
      <c r="GXS143" s="40"/>
      <c r="GXT143" s="40"/>
      <c r="GXU143" s="40"/>
      <c r="GXV143" s="40"/>
      <c r="GXW143" s="40"/>
      <c r="GXX143" s="40"/>
      <c r="GXY143" s="40"/>
      <c r="GXZ143" s="40"/>
      <c r="GYA143" s="40"/>
      <c r="GYB143" s="40"/>
      <c r="GYC143" s="40"/>
      <c r="GYD143" s="40"/>
      <c r="GYE143" s="40"/>
      <c r="GYF143" s="40"/>
      <c r="GYG143" s="40"/>
      <c r="GYH143" s="40"/>
      <c r="GYI143" s="40"/>
      <c r="GYJ143" s="40"/>
      <c r="GYK143" s="40"/>
      <c r="GYL143" s="40"/>
      <c r="GYM143" s="40"/>
      <c r="GYN143" s="40"/>
      <c r="GYO143" s="40"/>
      <c r="GYP143" s="40"/>
      <c r="GYQ143" s="40"/>
      <c r="GYR143" s="40"/>
      <c r="GYS143" s="40"/>
      <c r="GYT143" s="40"/>
      <c r="GYU143" s="40"/>
      <c r="GYV143" s="40"/>
      <c r="GYW143" s="40"/>
      <c r="GYX143" s="40"/>
      <c r="GYY143" s="40"/>
      <c r="GYZ143" s="40"/>
      <c r="GZA143" s="40"/>
      <c r="GZB143" s="40"/>
      <c r="GZC143" s="40"/>
      <c r="GZD143" s="40"/>
      <c r="GZE143" s="40"/>
      <c r="GZF143" s="40"/>
      <c r="GZG143" s="40"/>
      <c r="GZH143" s="40"/>
      <c r="GZI143" s="40"/>
      <c r="GZJ143" s="40"/>
      <c r="GZK143" s="40"/>
      <c r="GZL143" s="40"/>
      <c r="GZM143" s="40"/>
      <c r="GZN143" s="40"/>
      <c r="GZO143" s="40"/>
      <c r="GZP143" s="40"/>
      <c r="GZQ143" s="40"/>
      <c r="GZR143" s="40"/>
      <c r="GZS143" s="40"/>
      <c r="GZT143" s="40"/>
      <c r="GZU143" s="40"/>
      <c r="GZV143" s="40"/>
      <c r="GZW143" s="40"/>
      <c r="GZX143" s="40"/>
      <c r="GZY143" s="40"/>
      <c r="GZZ143" s="40"/>
      <c r="HAA143" s="40"/>
      <c r="HAB143" s="40"/>
      <c r="HAC143" s="40"/>
      <c r="HAD143" s="40"/>
      <c r="HAE143" s="40"/>
      <c r="HAF143" s="40"/>
      <c r="HAG143" s="40"/>
      <c r="HAH143" s="40"/>
      <c r="HAI143" s="40"/>
      <c r="HAJ143" s="40"/>
      <c r="HAK143" s="40"/>
      <c r="HAL143" s="40"/>
      <c r="HAM143" s="40"/>
      <c r="HAN143" s="40"/>
      <c r="HAO143" s="40"/>
      <c r="HAP143" s="40"/>
      <c r="HAQ143" s="40"/>
      <c r="HAR143" s="40"/>
      <c r="HAS143" s="40"/>
      <c r="HAT143" s="40"/>
      <c r="HAU143" s="40"/>
      <c r="HAV143" s="40"/>
      <c r="HAW143" s="40"/>
      <c r="HAX143" s="40"/>
      <c r="HAY143" s="40"/>
      <c r="HAZ143" s="40"/>
      <c r="HBA143" s="40"/>
      <c r="HBB143" s="40"/>
      <c r="HBC143" s="40"/>
      <c r="HBD143" s="40"/>
      <c r="HBE143" s="40"/>
      <c r="HBF143" s="40"/>
      <c r="HBG143" s="40"/>
      <c r="HBH143" s="40"/>
      <c r="HBI143" s="40"/>
      <c r="HBJ143" s="40"/>
      <c r="HBK143" s="40"/>
      <c r="HBL143" s="40"/>
      <c r="HBM143" s="40"/>
      <c r="HBN143" s="40"/>
      <c r="HBO143" s="40"/>
      <c r="HBP143" s="40"/>
      <c r="HBQ143" s="40"/>
      <c r="HBR143" s="40"/>
      <c r="HBS143" s="40"/>
      <c r="HBT143" s="40"/>
      <c r="HBU143" s="40"/>
      <c r="HBV143" s="40"/>
      <c r="HBW143" s="40"/>
      <c r="HBX143" s="40"/>
      <c r="HBY143" s="40"/>
      <c r="HBZ143" s="40"/>
      <c r="HCA143" s="40"/>
      <c r="HCB143" s="40"/>
      <c r="HCC143" s="40"/>
      <c r="HCD143" s="40"/>
      <c r="HCE143" s="40"/>
      <c r="HCF143" s="40"/>
      <c r="HCG143" s="40"/>
      <c r="HCH143" s="40"/>
      <c r="HCI143" s="40"/>
      <c r="HCJ143" s="40"/>
      <c r="HCK143" s="40"/>
      <c r="HCL143" s="40"/>
      <c r="HCM143" s="40"/>
      <c r="HCN143" s="40"/>
      <c r="HCO143" s="40"/>
      <c r="HCP143" s="40"/>
      <c r="HCQ143" s="40"/>
      <c r="HCR143" s="40"/>
      <c r="HCS143" s="40"/>
      <c r="HCT143" s="40"/>
      <c r="HCU143" s="40"/>
      <c r="HCV143" s="40"/>
      <c r="HCW143" s="40"/>
      <c r="HCX143" s="40"/>
      <c r="HCY143" s="40"/>
      <c r="HCZ143" s="40"/>
      <c r="HDA143" s="40"/>
      <c r="HDB143" s="40"/>
      <c r="HDC143" s="40"/>
      <c r="HDD143" s="40"/>
      <c r="HDE143" s="40"/>
      <c r="HDF143" s="40"/>
      <c r="HDG143" s="40"/>
      <c r="HDH143" s="40"/>
      <c r="HDI143" s="40"/>
      <c r="HDJ143" s="40"/>
      <c r="HDK143" s="40"/>
      <c r="HDL143" s="40"/>
      <c r="HDM143" s="40"/>
      <c r="HDN143" s="40"/>
      <c r="HDO143" s="40"/>
      <c r="HDP143" s="40"/>
      <c r="HDQ143" s="40"/>
      <c r="HDR143" s="40"/>
      <c r="HDS143" s="40"/>
      <c r="HDT143" s="40"/>
      <c r="HDU143" s="40"/>
      <c r="HDV143" s="40"/>
      <c r="HDW143" s="40"/>
      <c r="HDX143" s="40"/>
      <c r="HDY143" s="40"/>
      <c r="HDZ143" s="40"/>
      <c r="HEA143" s="40"/>
      <c r="HEB143" s="40"/>
      <c r="HEC143" s="40"/>
      <c r="HED143" s="40"/>
      <c r="HEE143" s="40"/>
      <c r="HEF143" s="40"/>
      <c r="HEG143" s="40"/>
      <c r="HEH143" s="40"/>
      <c r="HEI143" s="40"/>
      <c r="HEJ143" s="40"/>
      <c r="HEK143" s="40"/>
      <c r="HEL143" s="40"/>
      <c r="HEM143" s="40"/>
      <c r="HEN143" s="40"/>
      <c r="HEO143" s="40"/>
      <c r="HEP143" s="40"/>
      <c r="HEQ143" s="40"/>
      <c r="HER143" s="40"/>
      <c r="HES143" s="40"/>
      <c r="HET143" s="40"/>
      <c r="HEU143" s="40"/>
      <c r="HEV143" s="40"/>
      <c r="HEW143" s="40"/>
      <c r="HEX143" s="40"/>
      <c r="HEY143" s="40"/>
      <c r="HEZ143" s="40"/>
      <c r="HFA143" s="40"/>
      <c r="HFB143" s="40"/>
      <c r="HFC143" s="40"/>
      <c r="HFD143" s="40"/>
      <c r="HFE143" s="40"/>
      <c r="HFF143" s="40"/>
      <c r="HFG143" s="40"/>
      <c r="HFH143" s="40"/>
      <c r="HFI143" s="40"/>
      <c r="HFJ143" s="40"/>
      <c r="HFK143" s="40"/>
      <c r="HFL143" s="40"/>
      <c r="HFM143" s="40"/>
      <c r="HFN143" s="40"/>
      <c r="HFO143" s="40"/>
      <c r="HFP143" s="40"/>
      <c r="HFQ143" s="40"/>
      <c r="HFR143" s="40"/>
      <c r="HFS143" s="40"/>
      <c r="HFT143" s="40"/>
      <c r="HFU143" s="40"/>
      <c r="HFV143" s="40"/>
      <c r="HFW143" s="40"/>
      <c r="HFX143" s="40"/>
      <c r="HFY143" s="40"/>
      <c r="HFZ143" s="40"/>
      <c r="HGA143" s="40"/>
      <c r="HGB143" s="40"/>
      <c r="HGC143" s="40"/>
      <c r="HGD143" s="40"/>
      <c r="HGE143" s="40"/>
      <c r="HGF143" s="40"/>
      <c r="HGG143" s="40"/>
      <c r="HGH143" s="40"/>
      <c r="HGI143" s="40"/>
      <c r="HGJ143" s="40"/>
      <c r="HGK143" s="40"/>
      <c r="HGL143" s="40"/>
      <c r="HGM143" s="40"/>
      <c r="HGN143" s="40"/>
      <c r="HGO143" s="40"/>
      <c r="HGP143" s="40"/>
      <c r="HGQ143" s="40"/>
      <c r="HGR143" s="40"/>
      <c r="HGS143" s="40"/>
      <c r="HGT143" s="40"/>
      <c r="HGU143" s="40"/>
      <c r="HGV143" s="40"/>
      <c r="HGW143" s="40"/>
      <c r="HGX143" s="40"/>
      <c r="HGY143" s="40"/>
      <c r="HGZ143" s="40"/>
      <c r="HHA143" s="40"/>
      <c r="HHB143" s="40"/>
      <c r="HHC143" s="40"/>
      <c r="HHD143" s="40"/>
      <c r="HHE143" s="40"/>
      <c r="HHF143" s="40"/>
      <c r="HHG143" s="40"/>
      <c r="HHH143" s="40"/>
      <c r="HHI143" s="40"/>
      <c r="HHJ143" s="40"/>
      <c r="HHK143" s="40"/>
      <c r="HHL143" s="40"/>
      <c r="HHM143" s="40"/>
      <c r="HHN143" s="40"/>
      <c r="HHO143" s="40"/>
      <c r="HHP143" s="40"/>
      <c r="HHQ143" s="40"/>
      <c r="HHR143" s="40"/>
      <c r="HHS143" s="40"/>
      <c r="HHT143" s="40"/>
      <c r="HHU143" s="40"/>
      <c r="HHV143" s="40"/>
      <c r="HHW143" s="40"/>
      <c r="HHX143" s="40"/>
      <c r="HHY143" s="40"/>
      <c r="HHZ143" s="40"/>
      <c r="HIA143" s="40"/>
      <c r="HIB143" s="40"/>
      <c r="HIC143" s="40"/>
      <c r="HID143" s="40"/>
      <c r="HIE143" s="40"/>
      <c r="HIF143" s="40"/>
      <c r="HIG143" s="40"/>
      <c r="HIH143" s="40"/>
      <c r="HII143" s="40"/>
      <c r="HIJ143" s="40"/>
      <c r="HIK143" s="40"/>
      <c r="HIL143" s="40"/>
      <c r="HIM143" s="40"/>
      <c r="HIN143" s="40"/>
      <c r="HIO143" s="40"/>
      <c r="HIP143" s="40"/>
      <c r="HIQ143" s="40"/>
      <c r="HIR143" s="40"/>
      <c r="HIS143" s="40"/>
      <c r="HIT143" s="40"/>
      <c r="HIU143" s="40"/>
      <c r="HIV143" s="40"/>
      <c r="HIW143" s="40"/>
      <c r="HIX143" s="40"/>
      <c r="HIY143" s="40"/>
      <c r="HIZ143" s="40"/>
      <c r="HJA143" s="40"/>
      <c r="HJB143" s="40"/>
      <c r="HJC143" s="40"/>
      <c r="HJD143" s="40"/>
      <c r="HJE143" s="40"/>
      <c r="HJF143" s="40"/>
      <c r="HJG143" s="40"/>
      <c r="HJH143" s="40"/>
      <c r="HJI143" s="40"/>
      <c r="HJJ143" s="40"/>
      <c r="HJK143" s="40"/>
      <c r="HJL143" s="40"/>
      <c r="HJM143" s="40"/>
      <c r="HJN143" s="40"/>
      <c r="HJO143" s="40"/>
      <c r="HJP143" s="40"/>
      <c r="HJQ143" s="40"/>
      <c r="HJR143" s="40"/>
      <c r="HJS143" s="40"/>
      <c r="HJT143" s="40"/>
      <c r="HJU143" s="40"/>
      <c r="HJV143" s="40"/>
      <c r="HJW143" s="40"/>
      <c r="HJX143" s="40"/>
      <c r="HJY143" s="40"/>
      <c r="HJZ143" s="40"/>
      <c r="HKA143" s="40"/>
      <c r="HKB143" s="40"/>
      <c r="HKC143" s="40"/>
      <c r="HKD143" s="40"/>
      <c r="HKE143" s="40"/>
      <c r="HKF143" s="40"/>
      <c r="HKG143" s="40"/>
      <c r="HKH143" s="40"/>
      <c r="HKI143" s="40"/>
      <c r="HKJ143" s="40"/>
      <c r="HKK143" s="40"/>
      <c r="HKL143" s="40"/>
      <c r="HKM143" s="40"/>
      <c r="HKN143" s="40"/>
      <c r="HKO143" s="40"/>
      <c r="HKP143" s="40"/>
      <c r="HKQ143" s="40"/>
      <c r="HKR143" s="40"/>
      <c r="HKS143" s="40"/>
      <c r="HKT143" s="40"/>
      <c r="HKU143" s="40"/>
      <c r="HKV143" s="40"/>
      <c r="HKW143" s="40"/>
      <c r="HKX143" s="40"/>
      <c r="HKY143" s="40"/>
      <c r="HKZ143" s="40"/>
      <c r="HLA143" s="40"/>
      <c r="HLB143" s="40"/>
      <c r="HLC143" s="40"/>
      <c r="HLD143" s="40"/>
      <c r="HLE143" s="40"/>
      <c r="HLF143" s="40"/>
      <c r="HLG143" s="40"/>
      <c r="HLH143" s="40"/>
      <c r="HLI143" s="40"/>
      <c r="HLJ143" s="40"/>
      <c r="HLK143" s="40"/>
      <c r="HLL143" s="40"/>
      <c r="HLM143" s="40"/>
      <c r="HLN143" s="40"/>
      <c r="HLO143" s="40"/>
      <c r="HLP143" s="40"/>
      <c r="HLQ143" s="40"/>
      <c r="HLR143" s="40"/>
      <c r="HLS143" s="40"/>
      <c r="HLT143" s="40"/>
      <c r="HLU143" s="40"/>
      <c r="HLV143" s="40"/>
      <c r="HLW143" s="40"/>
      <c r="HLX143" s="40"/>
      <c r="HLY143" s="40"/>
      <c r="HLZ143" s="40"/>
      <c r="HMA143" s="40"/>
      <c r="HMB143" s="40"/>
      <c r="HMC143" s="40"/>
      <c r="HMD143" s="40"/>
      <c r="HME143" s="40"/>
      <c r="HMF143" s="40"/>
      <c r="HMG143" s="40"/>
      <c r="HMH143" s="40"/>
      <c r="HMI143" s="40"/>
      <c r="HMJ143" s="40"/>
      <c r="HMK143" s="40"/>
      <c r="HML143" s="40"/>
      <c r="HMM143" s="40"/>
      <c r="HMN143" s="40"/>
      <c r="HMO143" s="40"/>
      <c r="HMP143" s="40"/>
      <c r="HMQ143" s="40"/>
      <c r="HMR143" s="40"/>
      <c r="HMS143" s="40"/>
      <c r="HMT143" s="40"/>
      <c r="HMU143" s="40"/>
      <c r="HMV143" s="40"/>
      <c r="HMW143" s="40"/>
      <c r="HMX143" s="40"/>
      <c r="HMY143" s="40"/>
      <c r="HMZ143" s="40"/>
      <c r="HNA143" s="40"/>
      <c r="HNB143" s="40"/>
      <c r="HNC143" s="40"/>
      <c r="HND143" s="40"/>
      <c r="HNE143" s="40"/>
      <c r="HNF143" s="40"/>
      <c r="HNG143" s="40"/>
      <c r="HNH143" s="40"/>
      <c r="HNI143" s="40"/>
      <c r="HNJ143" s="40"/>
      <c r="HNK143" s="40"/>
      <c r="HNL143" s="40"/>
      <c r="HNM143" s="40"/>
      <c r="HNN143" s="40"/>
      <c r="HNO143" s="40"/>
      <c r="HNP143" s="40"/>
      <c r="HNQ143" s="40"/>
      <c r="HNR143" s="40"/>
      <c r="HNS143" s="40"/>
      <c r="HNT143" s="40"/>
      <c r="HNU143" s="40"/>
      <c r="HNV143" s="40"/>
      <c r="HNW143" s="40"/>
      <c r="HNX143" s="40"/>
      <c r="HNY143" s="40"/>
      <c r="HNZ143" s="40"/>
      <c r="HOA143" s="40"/>
      <c r="HOB143" s="40"/>
      <c r="HOC143" s="40"/>
      <c r="HOD143" s="40"/>
      <c r="HOE143" s="40"/>
      <c r="HOF143" s="40"/>
      <c r="HOG143" s="40"/>
      <c r="HOH143" s="40"/>
      <c r="HOI143" s="40"/>
      <c r="HOJ143" s="40"/>
      <c r="HOK143" s="40"/>
      <c r="HOL143" s="40"/>
      <c r="HOM143" s="40"/>
      <c r="HON143" s="40"/>
      <c r="HOO143" s="40"/>
      <c r="HOP143" s="40"/>
      <c r="HOQ143" s="40"/>
      <c r="HOR143" s="40"/>
      <c r="HOS143" s="40"/>
      <c r="HOT143" s="40"/>
      <c r="HOU143" s="40"/>
      <c r="HOV143" s="40"/>
      <c r="HOW143" s="40"/>
      <c r="HOX143" s="40"/>
      <c r="HOY143" s="40"/>
      <c r="HOZ143" s="40"/>
      <c r="HPA143" s="40"/>
      <c r="HPB143" s="40"/>
      <c r="HPC143" s="40"/>
      <c r="HPD143" s="40"/>
      <c r="HPE143" s="40"/>
      <c r="HPF143" s="40"/>
      <c r="HPG143" s="40"/>
      <c r="HPH143" s="40"/>
      <c r="HPI143" s="40"/>
      <c r="HPJ143" s="40"/>
      <c r="HPK143" s="40"/>
      <c r="HPL143" s="40"/>
      <c r="HPM143" s="40"/>
      <c r="HPN143" s="40"/>
      <c r="HPO143" s="40"/>
      <c r="HPP143" s="40"/>
      <c r="HPQ143" s="40"/>
      <c r="HPR143" s="40"/>
      <c r="HPS143" s="40"/>
      <c r="HPT143" s="40"/>
      <c r="HPU143" s="40"/>
      <c r="HPV143" s="40"/>
      <c r="HPW143" s="40"/>
      <c r="HPX143" s="40"/>
      <c r="HPY143" s="40"/>
      <c r="HPZ143" s="40"/>
      <c r="HQA143" s="40"/>
      <c r="HQB143" s="40"/>
      <c r="HQC143" s="40"/>
      <c r="HQD143" s="40"/>
      <c r="HQE143" s="40"/>
      <c r="HQF143" s="40"/>
      <c r="HQG143" s="40"/>
      <c r="HQH143" s="40"/>
      <c r="HQI143" s="40"/>
      <c r="HQJ143" s="40"/>
      <c r="HQK143" s="40"/>
      <c r="HQL143" s="40"/>
      <c r="HQM143" s="40"/>
      <c r="HQN143" s="40"/>
      <c r="HQO143" s="40"/>
      <c r="HQP143" s="40"/>
      <c r="HQQ143" s="40"/>
      <c r="HQR143" s="40"/>
      <c r="HQS143" s="40"/>
      <c r="HQT143" s="40"/>
      <c r="HQU143" s="40"/>
      <c r="HQV143" s="40"/>
      <c r="HQW143" s="40"/>
      <c r="HQX143" s="40"/>
      <c r="HQY143" s="40"/>
      <c r="HQZ143" s="40"/>
      <c r="HRA143" s="40"/>
      <c r="HRB143" s="40"/>
      <c r="HRC143" s="40"/>
      <c r="HRD143" s="40"/>
      <c r="HRE143" s="40"/>
      <c r="HRF143" s="40"/>
      <c r="HRG143" s="40"/>
      <c r="HRH143" s="40"/>
      <c r="HRI143" s="40"/>
      <c r="HRJ143" s="40"/>
      <c r="HRK143" s="40"/>
      <c r="HRL143" s="40"/>
      <c r="HRM143" s="40"/>
      <c r="HRN143" s="40"/>
      <c r="HRO143" s="40"/>
      <c r="HRP143" s="40"/>
      <c r="HRQ143" s="40"/>
      <c r="HRR143" s="40"/>
      <c r="HRS143" s="40"/>
      <c r="HRT143" s="40"/>
      <c r="HRU143" s="40"/>
      <c r="HRV143" s="40"/>
      <c r="HRW143" s="40"/>
      <c r="HRX143" s="40"/>
      <c r="HRY143" s="40"/>
      <c r="HRZ143" s="40"/>
      <c r="HSA143" s="40"/>
      <c r="HSB143" s="40"/>
      <c r="HSC143" s="40"/>
      <c r="HSD143" s="40"/>
      <c r="HSE143" s="40"/>
      <c r="HSF143" s="40"/>
      <c r="HSG143" s="40"/>
      <c r="HSH143" s="40"/>
      <c r="HSI143" s="40"/>
      <c r="HSJ143" s="40"/>
      <c r="HSK143" s="40"/>
      <c r="HSL143" s="40"/>
      <c r="HSM143" s="40"/>
      <c r="HSN143" s="40"/>
      <c r="HSO143" s="40"/>
      <c r="HSP143" s="40"/>
      <c r="HSQ143" s="40"/>
      <c r="HSR143" s="40"/>
      <c r="HSS143" s="40"/>
      <c r="HST143" s="40"/>
      <c r="HSU143" s="40"/>
      <c r="HSV143" s="40"/>
      <c r="HSW143" s="40"/>
      <c r="HSX143" s="40"/>
      <c r="HSY143" s="40"/>
      <c r="HSZ143" s="40"/>
      <c r="HTA143" s="40"/>
      <c r="HTB143" s="40"/>
      <c r="HTC143" s="40"/>
      <c r="HTD143" s="40"/>
      <c r="HTE143" s="40"/>
      <c r="HTF143" s="40"/>
      <c r="HTG143" s="40"/>
      <c r="HTH143" s="40"/>
      <c r="HTI143" s="40"/>
      <c r="HTJ143" s="40"/>
      <c r="HTK143" s="40"/>
      <c r="HTL143" s="40"/>
      <c r="HTM143" s="40"/>
      <c r="HTN143" s="40"/>
      <c r="HTO143" s="40"/>
      <c r="HTP143" s="40"/>
      <c r="HTQ143" s="40"/>
      <c r="HTR143" s="40"/>
      <c r="HTS143" s="40"/>
      <c r="HTT143" s="40"/>
      <c r="HTU143" s="40"/>
      <c r="HTV143" s="40"/>
      <c r="HTW143" s="40"/>
      <c r="HTX143" s="40"/>
      <c r="HTY143" s="40"/>
      <c r="HTZ143" s="40"/>
      <c r="HUA143" s="40"/>
      <c r="HUB143" s="40"/>
      <c r="HUC143" s="40"/>
      <c r="HUD143" s="40"/>
      <c r="HUE143" s="40"/>
      <c r="HUF143" s="40"/>
      <c r="HUG143" s="40"/>
      <c r="HUH143" s="40"/>
      <c r="HUI143" s="40"/>
      <c r="HUJ143" s="40"/>
      <c r="HUK143" s="40"/>
      <c r="HUL143" s="40"/>
      <c r="HUM143" s="40"/>
      <c r="HUN143" s="40"/>
      <c r="HUO143" s="40"/>
      <c r="HUP143" s="40"/>
      <c r="HUQ143" s="40"/>
      <c r="HUR143" s="40"/>
      <c r="HUS143" s="40"/>
      <c r="HUT143" s="40"/>
      <c r="HUU143" s="40"/>
      <c r="HUV143" s="40"/>
      <c r="HUW143" s="40"/>
      <c r="HUX143" s="40"/>
      <c r="HUY143" s="40"/>
      <c r="HUZ143" s="40"/>
      <c r="HVA143" s="40"/>
      <c r="HVB143" s="40"/>
      <c r="HVC143" s="40"/>
      <c r="HVD143" s="40"/>
      <c r="HVE143" s="40"/>
      <c r="HVF143" s="40"/>
      <c r="HVG143" s="40"/>
      <c r="HVH143" s="40"/>
      <c r="HVI143" s="40"/>
      <c r="HVJ143" s="40"/>
      <c r="HVK143" s="40"/>
      <c r="HVL143" s="40"/>
      <c r="HVM143" s="40"/>
      <c r="HVN143" s="40"/>
      <c r="HVO143" s="40"/>
      <c r="HVP143" s="40"/>
      <c r="HVQ143" s="40"/>
      <c r="HVR143" s="40"/>
      <c r="HVS143" s="40"/>
      <c r="HVT143" s="40"/>
      <c r="HVU143" s="40"/>
      <c r="HVV143" s="40"/>
      <c r="HVW143" s="40"/>
      <c r="HVX143" s="40"/>
      <c r="HVY143" s="40"/>
      <c r="HVZ143" s="40"/>
      <c r="HWA143" s="40"/>
      <c r="HWB143" s="40"/>
      <c r="HWC143" s="40"/>
      <c r="HWD143" s="40"/>
      <c r="HWE143" s="40"/>
      <c r="HWF143" s="40"/>
      <c r="HWG143" s="40"/>
      <c r="HWH143" s="40"/>
      <c r="HWI143" s="40"/>
      <c r="HWJ143" s="40"/>
      <c r="HWK143" s="40"/>
      <c r="HWL143" s="40"/>
      <c r="HWM143" s="40"/>
      <c r="HWN143" s="40"/>
      <c r="HWO143" s="40"/>
      <c r="HWP143" s="40"/>
      <c r="HWQ143" s="40"/>
      <c r="HWR143" s="40"/>
      <c r="HWS143" s="40"/>
      <c r="HWT143" s="40"/>
      <c r="HWU143" s="40"/>
      <c r="HWV143" s="40"/>
      <c r="HWW143" s="40"/>
      <c r="HWX143" s="40"/>
      <c r="HWY143" s="40"/>
      <c r="HWZ143" s="40"/>
      <c r="HXA143" s="40"/>
      <c r="HXB143" s="40"/>
      <c r="HXC143" s="40"/>
      <c r="HXD143" s="40"/>
      <c r="HXE143" s="40"/>
      <c r="HXF143" s="40"/>
      <c r="HXG143" s="40"/>
      <c r="HXH143" s="40"/>
      <c r="HXI143" s="40"/>
      <c r="HXJ143" s="40"/>
      <c r="HXK143" s="40"/>
      <c r="HXL143" s="40"/>
      <c r="HXM143" s="40"/>
      <c r="HXN143" s="40"/>
      <c r="HXO143" s="40"/>
      <c r="HXP143" s="40"/>
      <c r="HXQ143" s="40"/>
      <c r="HXR143" s="40"/>
      <c r="HXS143" s="40"/>
      <c r="HXT143" s="40"/>
      <c r="HXU143" s="40"/>
      <c r="HXV143" s="40"/>
      <c r="HXW143" s="40"/>
      <c r="HXX143" s="40"/>
      <c r="HXY143" s="40"/>
      <c r="HXZ143" s="40"/>
      <c r="HYA143" s="40"/>
      <c r="HYB143" s="40"/>
      <c r="HYC143" s="40"/>
      <c r="HYD143" s="40"/>
      <c r="HYE143" s="40"/>
      <c r="HYF143" s="40"/>
      <c r="HYG143" s="40"/>
      <c r="HYH143" s="40"/>
      <c r="HYI143" s="40"/>
      <c r="HYJ143" s="40"/>
      <c r="HYK143" s="40"/>
      <c r="HYL143" s="40"/>
      <c r="HYM143" s="40"/>
      <c r="HYN143" s="40"/>
      <c r="HYO143" s="40"/>
      <c r="HYP143" s="40"/>
      <c r="HYQ143" s="40"/>
      <c r="HYR143" s="40"/>
      <c r="HYS143" s="40"/>
      <c r="HYT143" s="40"/>
      <c r="HYU143" s="40"/>
      <c r="HYV143" s="40"/>
      <c r="HYW143" s="40"/>
      <c r="HYX143" s="40"/>
      <c r="HYY143" s="40"/>
      <c r="HYZ143" s="40"/>
      <c r="HZA143" s="40"/>
      <c r="HZB143" s="40"/>
      <c r="HZC143" s="40"/>
      <c r="HZD143" s="40"/>
      <c r="HZE143" s="40"/>
      <c r="HZF143" s="40"/>
      <c r="HZG143" s="40"/>
      <c r="HZH143" s="40"/>
      <c r="HZI143" s="40"/>
      <c r="HZJ143" s="40"/>
      <c r="HZK143" s="40"/>
      <c r="HZL143" s="40"/>
      <c r="HZM143" s="40"/>
      <c r="HZN143" s="40"/>
      <c r="HZO143" s="40"/>
      <c r="HZP143" s="40"/>
      <c r="HZQ143" s="40"/>
      <c r="HZR143" s="40"/>
      <c r="HZS143" s="40"/>
      <c r="HZT143" s="40"/>
      <c r="HZU143" s="40"/>
      <c r="HZV143" s="40"/>
      <c r="HZW143" s="40"/>
      <c r="HZX143" s="40"/>
      <c r="HZY143" s="40"/>
      <c r="HZZ143" s="40"/>
      <c r="IAA143" s="40"/>
      <c r="IAB143" s="40"/>
      <c r="IAC143" s="40"/>
      <c r="IAD143" s="40"/>
      <c r="IAE143" s="40"/>
      <c r="IAF143" s="40"/>
      <c r="IAG143" s="40"/>
      <c r="IAH143" s="40"/>
      <c r="IAI143" s="40"/>
      <c r="IAJ143" s="40"/>
      <c r="IAK143" s="40"/>
      <c r="IAL143" s="40"/>
      <c r="IAM143" s="40"/>
      <c r="IAN143" s="40"/>
      <c r="IAO143" s="40"/>
      <c r="IAP143" s="40"/>
      <c r="IAQ143" s="40"/>
      <c r="IAR143" s="40"/>
      <c r="IAS143" s="40"/>
      <c r="IAT143" s="40"/>
      <c r="IAU143" s="40"/>
      <c r="IAV143" s="40"/>
      <c r="IAW143" s="40"/>
      <c r="IAX143" s="40"/>
      <c r="IAY143" s="40"/>
      <c r="IAZ143" s="40"/>
      <c r="IBA143" s="40"/>
      <c r="IBB143" s="40"/>
      <c r="IBC143" s="40"/>
      <c r="IBD143" s="40"/>
      <c r="IBE143" s="40"/>
      <c r="IBF143" s="40"/>
      <c r="IBG143" s="40"/>
      <c r="IBH143" s="40"/>
      <c r="IBI143" s="40"/>
      <c r="IBJ143" s="40"/>
      <c r="IBK143" s="40"/>
      <c r="IBL143" s="40"/>
      <c r="IBM143" s="40"/>
      <c r="IBN143" s="40"/>
      <c r="IBO143" s="40"/>
      <c r="IBP143" s="40"/>
      <c r="IBQ143" s="40"/>
      <c r="IBR143" s="40"/>
      <c r="IBS143" s="40"/>
      <c r="IBT143" s="40"/>
      <c r="IBU143" s="40"/>
      <c r="IBV143" s="40"/>
      <c r="IBW143" s="40"/>
      <c r="IBX143" s="40"/>
      <c r="IBY143" s="40"/>
      <c r="IBZ143" s="40"/>
      <c r="ICA143" s="40"/>
      <c r="ICB143" s="40"/>
      <c r="ICC143" s="40"/>
      <c r="ICD143" s="40"/>
      <c r="ICE143" s="40"/>
      <c r="ICF143" s="40"/>
      <c r="ICG143" s="40"/>
      <c r="ICH143" s="40"/>
      <c r="ICI143" s="40"/>
      <c r="ICJ143" s="40"/>
      <c r="ICK143" s="40"/>
      <c r="ICL143" s="40"/>
      <c r="ICM143" s="40"/>
      <c r="ICN143" s="40"/>
      <c r="ICO143" s="40"/>
      <c r="ICP143" s="40"/>
      <c r="ICQ143" s="40"/>
      <c r="ICR143" s="40"/>
      <c r="ICS143" s="40"/>
      <c r="ICT143" s="40"/>
      <c r="ICU143" s="40"/>
      <c r="ICV143" s="40"/>
      <c r="ICW143" s="40"/>
      <c r="ICX143" s="40"/>
      <c r="ICY143" s="40"/>
      <c r="ICZ143" s="40"/>
      <c r="IDA143" s="40"/>
      <c r="IDB143" s="40"/>
      <c r="IDC143" s="40"/>
      <c r="IDD143" s="40"/>
      <c r="IDE143" s="40"/>
      <c r="IDF143" s="40"/>
      <c r="IDG143" s="40"/>
      <c r="IDH143" s="40"/>
      <c r="IDI143" s="40"/>
      <c r="IDJ143" s="40"/>
      <c r="IDK143" s="40"/>
      <c r="IDL143" s="40"/>
      <c r="IDM143" s="40"/>
      <c r="IDN143" s="40"/>
      <c r="IDO143" s="40"/>
      <c r="IDP143" s="40"/>
      <c r="IDQ143" s="40"/>
      <c r="IDR143" s="40"/>
      <c r="IDS143" s="40"/>
      <c r="IDT143" s="40"/>
      <c r="IDU143" s="40"/>
      <c r="IDV143" s="40"/>
      <c r="IDW143" s="40"/>
      <c r="IDX143" s="40"/>
      <c r="IDY143" s="40"/>
      <c r="IDZ143" s="40"/>
      <c r="IEA143" s="40"/>
      <c r="IEB143" s="40"/>
      <c r="IEC143" s="40"/>
      <c r="IED143" s="40"/>
      <c r="IEE143" s="40"/>
      <c r="IEF143" s="40"/>
      <c r="IEG143" s="40"/>
      <c r="IEH143" s="40"/>
      <c r="IEI143" s="40"/>
      <c r="IEJ143" s="40"/>
      <c r="IEK143" s="40"/>
      <c r="IEL143" s="40"/>
      <c r="IEM143" s="40"/>
      <c r="IEN143" s="40"/>
      <c r="IEO143" s="40"/>
      <c r="IEP143" s="40"/>
      <c r="IEQ143" s="40"/>
      <c r="IER143" s="40"/>
      <c r="IES143" s="40"/>
      <c r="IET143" s="40"/>
      <c r="IEU143" s="40"/>
      <c r="IEV143" s="40"/>
      <c r="IEW143" s="40"/>
      <c r="IEX143" s="40"/>
      <c r="IEY143" s="40"/>
      <c r="IEZ143" s="40"/>
      <c r="IFA143" s="40"/>
      <c r="IFB143" s="40"/>
      <c r="IFC143" s="40"/>
      <c r="IFD143" s="40"/>
      <c r="IFE143" s="40"/>
      <c r="IFF143" s="40"/>
      <c r="IFG143" s="40"/>
      <c r="IFH143" s="40"/>
      <c r="IFI143" s="40"/>
      <c r="IFJ143" s="40"/>
      <c r="IFK143" s="40"/>
      <c r="IFL143" s="40"/>
      <c r="IFM143" s="40"/>
      <c r="IFN143" s="40"/>
      <c r="IFO143" s="40"/>
      <c r="IFP143" s="40"/>
      <c r="IFQ143" s="40"/>
      <c r="IFR143" s="40"/>
      <c r="IFS143" s="40"/>
      <c r="IFT143" s="40"/>
      <c r="IFU143" s="40"/>
      <c r="IFV143" s="40"/>
      <c r="IFW143" s="40"/>
      <c r="IFX143" s="40"/>
      <c r="IFY143" s="40"/>
      <c r="IFZ143" s="40"/>
      <c r="IGA143" s="40"/>
      <c r="IGB143" s="40"/>
      <c r="IGC143" s="40"/>
      <c r="IGD143" s="40"/>
      <c r="IGE143" s="40"/>
      <c r="IGF143" s="40"/>
      <c r="IGG143" s="40"/>
      <c r="IGH143" s="40"/>
      <c r="IGI143" s="40"/>
      <c r="IGJ143" s="40"/>
      <c r="IGK143" s="40"/>
      <c r="IGL143" s="40"/>
      <c r="IGM143" s="40"/>
      <c r="IGN143" s="40"/>
      <c r="IGO143" s="40"/>
      <c r="IGP143" s="40"/>
      <c r="IGQ143" s="40"/>
      <c r="IGR143" s="40"/>
      <c r="IGS143" s="40"/>
      <c r="IGT143" s="40"/>
      <c r="IGU143" s="40"/>
      <c r="IGV143" s="40"/>
      <c r="IGW143" s="40"/>
      <c r="IGX143" s="40"/>
      <c r="IGY143" s="40"/>
      <c r="IGZ143" s="40"/>
      <c r="IHA143" s="40"/>
      <c r="IHB143" s="40"/>
      <c r="IHC143" s="40"/>
      <c r="IHD143" s="40"/>
      <c r="IHE143" s="40"/>
      <c r="IHF143" s="40"/>
      <c r="IHG143" s="40"/>
      <c r="IHH143" s="40"/>
      <c r="IHI143" s="40"/>
      <c r="IHJ143" s="40"/>
      <c r="IHK143" s="40"/>
      <c r="IHL143" s="40"/>
      <c r="IHM143" s="40"/>
      <c r="IHN143" s="40"/>
      <c r="IHO143" s="40"/>
      <c r="IHP143" s="40"/>
      <c r="IHQ143" s="40"/>
      <c r="IHR143" s="40"/>
      <c r="IHS143" s="40"/>
      <c r="IHT143" s="40"/>
      <c r="IHU143" s="40"/>
      <c r="IHV143" s="40"/>
      <c r="IHW143" s="40"/>
      <c r="IHX143" s="40"/>
      <c r="IHY143" s="40"/>
      <c r="IHZ143" s="40"/>
      <c r="IIA143" s="40"/>
      <c r="IIB143" s="40"/>
      <c r="IIC143" s="40"/>
      <c r="IID143" s="40"/>
      <c r="IIE143" s="40"/>
      <c r="IIF143" s="40"/>
      <c r="IIG143" s="40"/>
      <c r="IIH143" s="40"/>
      <c r="III143" s="40"/>
      <c r="IIJ143" s="40"/>
      <c r="IIK143" s="40"/>
      <c r="IIL143" s="40"/>
      <c r="IIM143" s="40"/>
      <c r="IIN143" s="40"/>
      <c r="IIO143" s="40"/>
      <c r="IIP143" s="40"/>
      <c r="IIQ143" s="40"/>
      <c r="IIR143" s="40"/>
      <c r="IIS143" s="40"/>
      <c r="IIT143" s="40"/>
      <c r="IIU143" s="40"/>
      <c r="IIV143" s="40"/>
      <c r="IIW143" s="40"/>
      <c r="IIX143" s="40"/>
      <c r="IIY143" s="40"/>
      <c r="IIZ143" s="40"/>
      <c r="IJA143" s="40"/>
      <c r="IJB143" s="40"/>
      <c r="IJC143" s="40"/>
      <c r="IJD143" s="40"/>
      <c r="IJE143" s="40"/>
      <c r="IJF143" s="40"/>
      <c r="IJG143" s="40"/>
      <c r="IJH143" s="40"/>
      <c r="IJI143" s="40"/>
      <c r="IJJ143" s="40"/>
      <c r="IJK143" s="40"/>
      <c r="IJL143" s="40"/>
      <c r="IJM143" s="40"/>
      <c r="IJN143" s="40"/>
      <c r="IJO143" s="40"/>
      <c r="IJP143" s="40"/>
      <c r="IJQ143" s="40"/>
      <c r="IJR143" s="40"/>
      <c r="IJS143" s="40"/>
      <c r="IJT143" s="40"/>
      <c r="IJU143" s="40"/>
      <c r="IJV143" s="40"/>
      <c r="IJW143" s="40"/>
      <c r="IJX143" s="40"/>
      <c r="IJY143" s="40"/>
      <c r="IJZ143" s="40"/>
      <c r="IKA143" s="40"/>
      <c r="IKB143" s="40"/>
      <c r="IKC143" s="40"/>
      <c r="IKD143" s="40"/>
      <c r="IKE143" s="40"/>
      <c r="IKF143" s="40"/>
      <c r="IKG143" s="40"/>
      <c r="IKH143" s="40"/>
      <c r="IKI143" s="40"/>
      <c r="IKJ143" s="40"/>
      <c r="IKK143" s="40"/>
      <c r="IKL143" s="40"/>
      <c r="IKM143" s="40"/>
      <c r="IKN143" s="40"/>
      <c r="IKO143" s="40"/>
      <c r="IKP143" s="40"/>
      <c r="IKQ143" s="40"/>
      <c r="IKR143" s="40"/>
      <c r="IKS143" s="40"/>
      <c r="IKT143" s="40"/>
      <c r="IKU143" s="40"/>
      <c r="IKV143" s="40"/>
      <c r="IKW143" s="40"/>
      <c r="IKX143" s="40"/>
      <c r="IKY143" s="40"/>
      <c r="IKZ143" s="40"/>
      <c r="ILA143" s="40"/>
      <c r="ILB143" s="40"/>
      <c r="ILC143" s="40"/>
      <c r="ILD143" s="40"/>
      <c r="ILE143" s="40"/>
      <c r="ILF143" s="40"/>
      <c r="ILG143" s="40"/>
      <c r="ILH143" s="40"/>
      <c r="ILI143" s="40"/>
      <c r="ILJ143" s="40"/>
      <c r="ILK143" s="40"/>
      <c r="ILL143" s="40"/>
      <c r="ILM143" s="40"/>
      <c r="ILN143" s="40"/>
      <c r="ILO143" s="40"/>
      <c r="ILP143" s="40"/>
      <c r="ILQ143" s="40"/>
      <c r="ILR143" s="40"/>
      <c r="ILS143" s="40"/>
      <c r="ILT143" s="40"/>
      <c r="ILU143" s="40"/>
      <c r="ILV143" s="40"/>
      <c r="ILW143" s="40"/>
      <c r="ILX143" s="40"/>
      <c r="ILY143" s="40"/>
      <c r="ILZ143" s="40"/>
      <c r="IMA143" s="40"/>
      <c r="IMB143" s="40"/>
      <c r="IMC143" s="40"/>
      <c r="IMD143" s="40"/>
      <c r="IME143" s="40"/>
      <c r="IMF143" s="40"/>
      <c r="IMG143" s="40"/>
      <c r="IMH143" s="40"/>
      <c r="IMI143" s="40"/>
      <c r="IMJ143" s="40"/>
      <c r="IMK143" s="40"/>
      <c r="IML143" s="40"/>
      <c r="IMM143" s="40"/>
      <c r="IMN143" s="40"/>
      <c r="IMO143" s="40"/>
      <c r="IMP143" s="40"/>
      <c r="IMQ143" s="40"/>
      <c r="IMR143" s="40"/>
      <c r="IMS143" s="40"/>
      <c r="IMT143" s="40"/>
      <c r="IMU143" s="40"/>
      <c r="IMV143" s="40"/>
      <c r="IMW143" s="40"/>
      <c r="IMX143" s="40"/>
      <c r="IMY143" s="40"/>
      <c r="IMZ143" s="40"/>
      <c r="INA143" s="40"/>
      <c r="INB143" s="40"/>
      <c r="INC143" s="40"/>
      <c r="IND143" s="40"/>
      <c r="INE143" s="40"/>
      <c r="INF143" s="40"/>
      <c r="ING143" s="40"/>
      <c r="INH143" s="40"/>
      <c r="INI143" s="40"/>
      <c r="INJ143" s="40"/>
      <c r="INK143" s="40"/>
      <c r="INL143" s="40"/>
      <c r="INM143" s="40"/>
      <c r="INN143" s="40"/>
      <c r="INO143" s="40"/>
      <c r="INP143" s="40"/>
      <c r="INQ143" s="40"/>
      <c r="INR143" s="40"/>
      <c r="INS143" s="40"/>
      <c r="INT143" s="40"/>
      <c r="INU143" s="40"/>
      <c r="INV143" s="40"/>
      <c r="INW143" s="40"/>
      <c r="INX143" s="40"/>
      <c r="INY143" s="40"/>
      <c r="INZ143" s="40"/>
      <c r="IOA143" s="40"/>
      <c r="IOB143" s="40"/>
      <c r="IOC143" s="40"/>
      <c r="IOD143" s="40"/>
      <c r="IOE143" s="40"/>
      <c r="IOF143" s="40"/>
      <c r="IOG143" s="40"/>
      <c r="IOH143" s="40"/>
      <c r="IOI143" s="40"/>
      <c r="IOJ143" s="40"/>
      <c r="IOK143" s="40"/>
      <c r="IOL143" s="40"/>
      <c r="IOM143" s="40"/>
      <c r="ION143" s="40"/>
      <c r="IOO143" s="40"/>
      <c r="IOP143" s="40"/>
      <c r="IOQ143" s="40"/>
      <c r="IOR143" s="40"/>
      <c r="IOS143" s="40"/>
      <c r="IOT143" s="40"/>
      <c r="IOU143" s="40"/>
      <c r="IOV143" s="40"/>
      <c r="IOW143" s="40"/>
      <c r="IOX143" s="40"/>
      <c r="IOY143" s="40"/>
      <c r="IOZ143" s="40"/>
      <c r="IPA143" s="40"/>
      <c r="IPB143" s="40"/>
      <c r="IPC143" s="40"/>
      <c r="IPD143" s="40"/>
      <c r="IPE143" s="40"/>
      <c r="IPF143" s="40"/>
      <c r="IPG143" s="40"/>
      <c r="IPH143" s="40"/>
      <c r="IPI143" s="40"/>
      <c r="IPJ143" s="40"/>
      <c r="IPK143" s="40"/>
      <c r="IPL143" s="40"/>
      <c r="IPM143" s="40"/>
      <c r="IPN143" s="40"/>
      <c r="IPO143" s="40"/>
      <c r="IPP143" s="40"/>
      <c r="IPQ143" s="40"/>
      <c r="IPR143" s="40"/>
      <c r="IPS143" s="40"/>
      <c r="IPT143" s="40"/>
      <c r="IPU143" s="40"/>
      <c r="IPV143" s="40"/>
      <c r="IPW143" s="40"/>
      <c r="IPX143" s="40"/>
      <c r="IPY143" s="40"/>
      <c r="IPZ143" s="40"/>
      <c r="IQA143" s="40"/>
      <c r="IQB143" s="40"/>
      <c r="IQC143" s="40"/>
      <c r="IQD143" s="40"/>
      <c r="IQE143" s="40"/>
      <c r="IQF143" s="40"/>
      <c r="IQG143" s="40"/>
      <c r="IQH143" s="40"/>
      <c r="IQI143" s="40"/>
      <c r="IQJ143" s="40"/>
      <c r="IQK143" s="40"/>
      <c r="IQL143" s="40"/>
      <c r="IQM143" s="40"/>
      <c r="IQN143" s="40"/>
      <c r="IQO143" s="40"/>
      <c r="IQP143" s="40"/>
      <c r="IQQ143" s="40"/>
      <c r="IQR143" s="40"/>
      <c r="IQS143" s="40"/>
      <c r="IQT143" s="40"/>
      <c r="IQU143" s="40"/>
      <c r="IQV143" s="40"/>
      <c r="IQW143" s="40"/>
      <c r="IQX143" s="40"/>
      <c r="IQY143" s="40"/>
      <c r="IQZ143" s="40"/>
      <c r="IRA143" s="40"/>
      <c r="IRB143" s="40"/>
      <c r="IRC143" s="40"/>
      <c r="IRD143" s="40"/>
      <c r="IRE143" s="40"/>
      <c r="IRF143" s="40"/>
      <c r="IRG143" s="40"/>
      <c r="IRH143" s="40"/>
      <c r="IRI143" s="40"/>
      <c r="IRJ143" s="40"/>
      <c r="IRK143" s="40"/>
      <c r="IRL143" s="40"/>
      <c r="IRM143" s="40"/>
      <c r="IRN143" s="40"/>
      <c r="IRO143" s="40"/>
      <c r="IRP143" s="40"/>
      <c r="IRQ143" s="40"/>
      <c r="IRR143" s="40"/>
      <c r="IRS143" s="40"/>
      <c r="IRT143" s="40"/>
      <c r="IRU143" s="40"/>
      <c r="IRV143" s="40"/>
      <c r="IRW143" s="40"/>
      <c r="IRX143" s="40"/>
      <c r="IRY143" s="40"/>
      <c r="IRZ143" s="40"/>
      <c r="ISA143" s="40"/>
      <c r="ISB143" s="40"/>
      <c r="ISC143" s="40"/>
      <c r="ISD143" s="40"/>
      <c r="ISE143" s="40"/>
      <c r="ISF143" s="40"/>
      <c r="ISG143" s="40"/>
      <c r="ISH143" s="40"/>
      <c r="ISI143" s="40"/>
      <c r="ISJ143" s="40"/>
      <c r="ISK143" s="40"/>
      <c r="ISL143" s="40"/>
      <c r="ISM143" s="40"/>
      <c r="ISN143" s="40"/>
      <c r="ISO143" s="40"/>
      <c r="ISP143" s="40"/>
      <c r="ISQ143" s="40"/>
      <c r="ISR143" s="40"/>
      <c r="ISS143" s="40"/>
      <c r="IST143" s="40"/>
      <c r="ISU143" s="40"/>
      <c r="ISV143" s="40"/>
      <c r="ISW143" s="40"/>
      <c r="ISX143" s="40"/>
      <c r="ISY143" s="40"/>
      <c r="ISZ143" s="40"/>
      <c r="ITA143" s="40"/>
      <c r="ITB143" s="40"/>
      <c r="ITC143" s="40"/>
      <c r="ITD143" s="40"/>
      <c r="ITE143" s="40"/>
      <c r="ITF143" s="40"/>
      <c r="ITG143" s="40"/>
      <c r="ITH143" s="40"/>
      <c r="ITI143" s="40"/>
      <c r="ITJ143" s="40"/>
      <c r="ITK143" s="40"/>
      <c r="ITL143" s="40"/>
      <c r="ITM143" s="40"/>
      <c r="ITN143" s="40"/>
      <c r="ITO143" s="40"/>
      <c r="ITP143" s="40"/>
      <c r="ITQ143" s="40"/>
      <c r="ITR143" s="40"/>
      <c r="ITS143" s="40"/>
      <c r="ITT143" s="40"/>
      <c r="ITU143" s="40"/>
      <c r="ITV143" s="40"/>
      <c r="ITW143" s="40"/>
      <c r="ITX143" s="40"/>
      <c r="ITY143" s="40"/>
      <c r="ITZ143" s="40"/>
      <c r="IUA143" s="40"/>
      <c r="IUB143" s="40"/>
      <c r="IUC143" s="40"/>
      <c r="IUD143" s="40"/>
      <c r="IUE143" s="40"/>
      <c r="IUF143" s="40"/>
      <c r="IUG143" s="40"/>
      <c r="IUH143" s="40"/>
      <c r="IUI143" s="40"/>
      <c r="IUJ143" s="40"/>
      <c r="IUK143" s="40"/>
      <c r="IUL143" s="40"/>
      <c r="IUM143" s="40"/>
      <c r="IUN143" s="40"/>
    </row>
    <row r="144" spans="1:6644" s="73" customFormat="1" ht="12.75" thickBot="1" x14ac:dyDescent="0.25">
      <c r="B144" s="74" t="s">
        <v>350</v>
      </c>
      <c r="C144" s="74"/>
      <c r="D144" s="74"/>
      <c r="E144" s="247"/>
      <c r="F144" s="74"/>
      <c r="G144" s="74">
        <v>842757600</v>
      </c>
      <c r="H144" s="74">
        <v>306048972</v>
      </c>
      <c r="I144" s="74">
        <v>273363180</v>
      </c>
      <c r="J144" s="74">
        <v>74076465</v>
      </c>
      <c r="K144" s="74">
        <v>125128650</v>
      </c>
      <c r="L144" s="74">
        <v>1621374867</v>
      </c>
    </row>
    <row r="145" spans="1:6644" s="188" customFormat="1" ht="12" x14ac:dyDescent="0.2"/>
    <row r="146" spans="1:6644" s="48" customFormat="1" ht="12" x14ac:dyDescent="0.2">
      <c r="A146" s="83"/>
      <c r="B146" s="84"/>
      <c r="C146" s="85"/>
      <c r="D146" s="86"/>
      <c r="E146" s="87"/>
      <c r="F146" s="87"/>
      <c r="G146" s="87"/>
      <c r="H146" s="87"/>
      <c r="I146" s="239"/>
      <c r="J146" s="239"/>
      <c r="K146" s="239"/>
      <c r="L146" s="88"/>
    </row>
    <row r="147" spans="1:6644" s="40" customFormat="1" ht="12" x14ac:dyDescent="0.2">
      <c r="A147" s="89"/>
      <c r="B147" s="90"/>
      <c r="C147" s="91"/>
      <c r="D147" s="92"/>
      <c r="E147" s="93"/>
      <c r="F147" s="93"/>
      <c r="G147" s="95"/>
      <c r="H147" s="95"/>
      <c r="I147" s="95"/>
      <c r="J147" s="95"/>
      <c r="K147" s="95"/>
      <c r="L147" s="94"/>
    </row>
    <row r="148" spans="1:6644" s="40" customFormat="1" ht="12.75" thickBot="1" x14ac:dyDescent="0.25">
      <c r="A148" s="89"/>
      <c r="B148" s="90"/>
      <c r="C148" s="91"/>
      <c r="D148" s="97"/>
      <c r="E148" s="98"/>
      <c r="F148" s="98"/>
      <c r="G148" s="98"/>
      <c r="H148" s="98"/>
      <c r="I148" s="98"/>
      <c r="J148" s="98"/>
      <c r="K148" s="98"/>
      <c r="L148" s="98"/>
    </row>
    <row r="149" spans="1:6644" s="40" customFormat="1" ht="12.75" thickBot="1" x14ac:dyDescent="0.25">
      <c r="A149" s="630" t="s">
        <v>191</v>
      </c>
      <c r="B149" s="631"/>
      <c r="C149" s="631"/>
      <c r="D149" s="631"/>
      <c r="E149" s="631"/>
      <c r="F149" s="631"/>
      <c r="G149" s="632"/>
      <c r="H149" s="75"/>
      <c r="I149" s="75"/>
      <c r="J149" s="75"/>
      <c r="K149" s="75"/>
      <c r="L149" s="75"/>
    </row>
    <row r="150" spans="1:6644" s="82" customFormat="1" ht="36" customHeight="1" x14ac:dyDescent="0.2">
      <c r="A150" s="76" t="s">
        <v>104</v>
      </c>
      <c r="B150" s="77" t="s">
        <v>105</v>
      </c>
      <c r="C150" s="78" t="s">
        <v>106</v>
      </c>
      <c r="D150" s="79" t="s">
        <v>107</v>
      </c>
      <c r="E150" s="79" t="s">
        <v>117</v>
      </c>
      <c r="F150" s="79"/>
      <c r="G150" s="80" t="s">
        <v>127</v>
      </c>
      <c r="H150" s="80" t="s">
        <v>126</v>
      </c>
      <c r="I150" s="80" t="s">
        <v>128</v>
      </c>
      <c r="J150" s="80" t="s">
        <v>129</v>
      </c>
      <c r="K150" s="80" t="s">
        <v>130</v>
      </c>
      <c r="L150" s="47" t="s">
        <v>2</v>
      </c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  <c r="IN150" s="81"/>
      <c r="IO150" s="81"/>
      <c r="IP150" s="81"/>
      <c r="IQ150" s="81"/>
      <c r="IR150" s="81"/>
      <c r="IS150" s="81"/>
      <c r="IT150" s="81"/>
      <c r="IU150" s="81"/>
      <c r="IV150" s="81"/>
      <c r="IW150" s="81"/>
      <c r="IX150" s="81"/>
      <c r="IY150" s="81"/>
      <c r="IZ150" s="81"/>
      <c r="JA150" s="81"/>
      <c r="JB150" s="81"/>
      <c r="JC150" s="81"/>
      <c r="JD150" s="81"/>
      <c r="JE150" s="81"/>
      <c r="JF150" s="81"/>
      <c r="JG150" s="81"/>
      <c r="JH150" s="81"/>
      <c r="JI150" s="81"/>
      <c r="JJ150" s="81"/>
      <c r="JK150" s="81"/>
      <c r="JL150" s="81"/>
      <c r="JM150" s="81"/>
      <c r="JN150" s="81"/>
      <c r="JO150" s="81"/>
      <c r="JP150" s="81"/>
      <c r="JQ150" s="81"/>
      <c r="JR150" s="81"/>
      <c r="JS150" s="81"/>
      <c r="JT150" s="81"/>
      <c r="JU150" s="81"/>
      <c r="JV150" s="81"/>
      <c r="JW150" s="81"/>
      <c r="JX150" s="81"/>
      <c r="JY150" s="81"/>
      <c r="JZ150" s="81"/>
      <c r="KA150" s="81"/>
      <c r="KB150" s="81"/>
      <c r="KC150" s="81"/>
      <c r="KD150" s="81"/>
      <c r="KE150" s="81"/>
      <c r="KF150" s="81"/>
      <c r="KG150" s="81"/>
      <c r="KH150" s="81"/>
      <c r="KI150" s="81"/>
      <c r="KJ150" s="81"/>
      <c r="KK150" s="81"/>
      <c r="KL150" s="81"/>
      <c r="KM150" s="81"/>
      <c r="KN150" s="81"/>
      <c r="KO150" s="81"/>
      <c r="KP150" s="81"/>
      <c r="KQ150" s="81"/>
      <c r="KR150" s="81"/>
      <c r="KS150" s="81"/>
      <c r="KT150" s="81"/>
      <c r="KU150" s="81"/>
      <c r="KV150" s="81"/>
      <c r="KW150" s="81"/>
      <c r="KX150" s="81"/>
      <c r="KY150" s="81"/>
      <c r="KZ150" s="81"/>
      <c r="LA150" s="81"/>
      <c r="LB150" s="81"/>
      <c r="LC150" s="81"/>
      <c r="LD150" s="81"/>
      <c r="LE150" s="81"/>
      <c r="LF150" s="81"/>
      <c r="LG150" s="81"/>
      <c r="LH150" s="81"/>
      <c r="LI150" s="81"/>
      <c r="LJ150" s="81"/>
      <c r="LK150" s="81"/>
      <c r="LL150" s="81"/>
      <c r="LM150" s="81"/>
      <c r="LN150" s="81"/>
      <c r="LO150" s="81"/>
      <c r="LP150" s="81"/>
      <c r="LQ150" s="81"/>
      <c r="LR150" s="81"/>
      <c r="LS150" s="81"/>
      <c r="LT150" s="81"/>
      <c r="LU150" s="81"/>
      <c r="LV150" s="81"/>
      <c r="LW150" s="81"/>
      <c r="LX150" s="81"/>
      <c r="LY150" s="81"/>
      <c r="LZ150" s="81"/>
      <c r="MA150" s="81"/>
      <c r="MB150" s="81"/>
      <c r="MC150" s="81"/>
      <c r="MD150" s="81"/>
      <c r="ME150" s="81"/>
      <c r="MF150" s="81"/>
      <c r="MG150" s="81"/>
      <c r="MH150" s="81"/>
      <c r="MI150" s="81"/>
      <c r="MJ150" s="81"/>
      <c r="MK150" s="81"/>
      <c r="ML150" s="81"/>
      <c r="MM150" s="81"/>
      <c r="MN150" s="81"/>
      <c r="MO150" s="81"/>
      <c r="MP150" s="81"/>
      <c r="MQ150" s="81"/>
      <c r="MR150" s="81"/>
      <c r="MS150" s="81"/>
      <c r="MT150" s="81"/>
      <c r="MU150" s="81"/>
      <c r="MV150" s="81"/>
      <c r="MW150" s="81"/>
      <c r="MX150" s="81"/>
      <c r="MY150" s="81"/>
      <c r="MZ150" s="81"/>
      <c r="NA150" s="81"/>
      <c r="NB150" s="81"/>
      <c r="NC150" s="81"/>
      <c r="ND150" s="81"/>
      <c r="NE150" s="81"/>
      <c r="NF150" s="81"/>
      <c r="NG150" s="81"/>
      <c r="NH150" s="81"/>
      <c r="NI150" s="81"/>
      <c r="NJ150" s="81"/>
      <c r="NK150" s="81"/>
      <c r="NL150" s="81"/>
      <c r="NM150" s="81"/>
      <c r="NN150" s="81"/>
      <c r="NO150" s="81"/>
      <c r="NP150" s="81"/>
      <c r="NQ150" s="81"/>
      <c r="NR150" s="81"/>
      <c r="NS150" s="81"/>
      <c r="NT150" s="81"/>
      <c r="NU150" s="81"/>
      <c r="NV150" s="81"/>
      <c r="NW150" s="81"/>
      <c r="NX150" s="81"/>
      <c r="NY150" s="81"/>
      <c r="NZ150" s="81"/>
      <c r="OA150" s="81"/>
      <c r="OB150" s="81"/>
      <c r="OC150" s="81"/>
      <c r="OD150" s="81"/>
      <c r="OE150" s="81"/>
      <c r="OF150" s="81"/>
      <c r="OG150" s="81"/>
      <c r="OH150" s="81"/>
      <c r="OI150" s="81"/>
      <c r="OJ150" s="81"/>
      <c r="OK150" s="81"/>
      <c r="OL150" s="81"/>
      <c r="OM150" s="81"/>
      <c r="ON150" s="81"/>
      <c r="OO150" s="81"/>
      <c r="OP150" s="81"/>
      <c r="OQ150" s="81"/>
      <c r="OR150" s="81"/>
      <c r="OS150" s="81"/>
      <c r="OT150" s="81"/>
      <c r="OU150" s="81"/>
      <c r="OV150" s="81"/>
      <c r="OW150" s="81"/>
      <c r="OX150" s="81"/>
      <c r="OY150" s="81"/>
      <c r="OZ150" s="81"/>
      <c r="PA150" s="81"/>
      <c r="PB150" s="81"/>
      <c r="PC150" s="81"/>
      <c r="PD150" s="81"/>
      <c r="PE150" s="81"/>
      <c r="PF150" s="81"/>
      <c r="PG150" s="81"/>
      <c r="PH150" s="81"/>
      <c r="PI150" s="81"/>
      <c r="PJ150" s="81"/>
      <c r="PK150" s="81"/>
      <c r="PL150" s="81"/>
      <c r="PM150" s="81"/>
      <c r="PN150" s="81"/>
      <c r="PO150" s="81"/>
      <c r="PP150" s="81"/>
      <c r="PQ150" s="81"/>
      <c r="PR150" s="81"/>
      <c r="PS150" s="81"/>
      <c r="PT150" s="81"/>
      <c r="PU150" s="81"/>
      <c r="PV150" s="81"/>
      <c r="PW150" s="81"/>
      <c r="PX150" s="81"/>
      <c r="PY150" s="81"/>
      <c r="PZ150" s="81"/>
      <c r="QA150" s="81"/>
      <c r="QB150" s="81"/>
      <c r="QC150" s="81"/>
      <c r="QD150" s="81"/>
      <c r="QE150" s="81"/>
      <c r="QF150" s="81"/>
      <c r="QG150" s="81"/>
      <c r="QH150" s="81"/>
      <c r="QI150" s="81"/>
      <c r="QJ150" s="81"/>
      <c r="QK150" s="81"/>
      <c r="QL150" s="81"/>
      <c r="QM150" s="81"/>
      <c r="QN150" s="81"/>
      <c r="QO150" s="81"/>
      <c r="QP150" s="81"/>
      <c r="QQ150" s="81"/>
      <c r="QR150" s="81"/>
      <c r="QS150" s="81"/>
      <c r="QT150" s="81"/>
      <c r="QU150" s="81"/>
      <c r="QV150" s="81"/>
      <c r="QW150" s="81"/>
      <c r="QX150" s="81"/>
      <c r="QY150" s="81"/>
      <c r="QZ150" s="81"/>
      <c r="RA150" s="81"/>
      <c r="RB150" s="81"/>
      <c r="RC150" s="81"/>
      <c r="RD150" s="81"/>
      <c r="RE150" s="81"/>
      <c r="RF150" s="81"/>
      <c r="RG150" s="81"/>
      <c r="RH150" s="81"/>
      <c r="RI150" s="81"/>
      <c r="RJ150" s="81"/>
      <c r="RK150" s="81"/>
      <c r="RL150" s="81"/>
      <c r="RM150" s="81"/>
      <c r="RN150" s="81"/>
      <c r="RO150" s="81"/>
      <c r="RP150" s="81"/>
      <c r="RQ150" s="81"/>
      <c r="RR150" s="81"/>
      <c r="RS150" s="81"/>
      <c r="RT150" s="81"/>
      <c r="RU150" s="81"/>
      <c r="RV150" s="81"/>
      <c r="RW150" s="81"/>
      <c r="RX150" s="81"/>
      <c r="RY150" s="81"/>
      <c r="RZ150" s="81"/>
      <c r="SA150" s="81"/>
      <c r="SB150" s="81"/>
      <c r="SC150" s="81"/>
      <c r="SD150" s="81"/>
      <c r="SE150" s="81"/>
      <c r="SF150" s="81"/>
      <c r="SG150" s="81"/>
      <c r="SH150" s="81"/>
      <c r="SI150" s="81"/>
      <c r="SJ150" s="81"/>
      <c r="SK150" s="81"/>
      <c r="SL150" s="81"/>
      <c r="SM150" s="81"/>
      <c r="SN150" s="81"/>
      <c r="SO150" s="81"/>
      <c r="SP150" s="81"/>
      <c r="SQ150" s="81"/>
      <c r="SR150" s="81"/>
      <c r="SS150" s="81"/>
      <c r="ST150" s="81"/>
      <c r="SU150" s="81"/>
      <c r="SV150" s="81"/>
      <c r="SW150" s="81"/>
      <c r="SX150" s="81"/>
      <c r="SY150" s="81"/>
      <c r="SZ150" s="81"/>
      <c r="TA150" s="81"/>
      <c r="TB150" s="81"/>
      <c r="TC150" s="81"/>
      <c r="TD150" s="81"/>
      <c r="TE150" s="81"/>
      <c r="TF150" s="81"/>
      <c r="TG150" s="81"/>
      <c r="TH150" s="81"/>
      <c r="TI150" s="81"/>
      <c r="TJ150" s="81"/>
      <c r="TK150" s="81"/>
      <c r="TL150" s="81"/>
      <c r="TM150" s="81"/>
      <c r="TN150" s="81"/>
      <c r="TO150" s="81"/>
      <c r="TP150" s="81"/>
      <c r="TQ150" s="81"/>
      <c r="TR150" s="81"/>
      <c r="TS150" s="81"/>
      <c r="TT150" s="81"/>
      <c r="TU150" s="81"/>
      <c r="TV150" s="81"/>
      <c r="TW150" s="81"/>
      <c r="TX150" s="81"/>
      <c r="TY150" s="81"/>
      <c r="TZ150" s="81"/>
      <c r="UA150" s="81"/>
      <c r="UB150" s="81"/>
      <c r="UC150" s="81"/>
      <c r="UD150" s="81"/>
      <c r="UE150" s="81"/>
      <c r="UF150" s="81"/>
      <c r="UG150" s="81"/>
      <c r="UH150" s="81"/>
      <c r="UI150" s="81"/>
      <c r="UJ150" s="81"/>
      <c r="UK150" s="81"/>
      <c r="UL150" s="81"/>
      <c r="UM150" s="81"/>
      <c r="UN150" s="81"/>
      <c r="UO150" s="81"/>
      <c r="UP150" s="81"/>
      <c r="UQ150" s="81"/>
      <c r="UR150" s="81"/>
      <c r="US150" s="81"/>
      <c r="UT150" s="81"/>
      <c r="UU150" s="81"/>
      <c r="UV150" s="81"/>
      <c r="UW150" s="81"/>
      <c r="UX150" s="81"/>
      <c r="UY150" s="81"/>
      <c r="UZ150" s="81"/>
      <c r="VA150" s="81"/>
      <c r="VB150" s="81"/>
      <c r="VC150" s="81"/>
      <c r="VD150" s="81"/>
      <c r="VE150" s="81"/>
      <c r="VF150" s="81"/>
      <c r="VG150" s="81"/>
      <c r="VH150" s="81"/>
      <c r="VI150" s="81"/>
      <c r="VJ150" s="81"/>
      <c r="VK150" s="81"/>
      <c r="VL150" s="81"/>
      <c r="VM150" s="81"/>
      <c r="VN150" s="81"/>
      <c r="VO150" s="81"/>
      <c r="VP150" s="81"/>
      <c r="VQ150" s="81"/>
      <c r="VR150" s="81"/>
      <c r="VS150" s="81"/>
      <c r="VT150" s="81"/>
      <c r="VU150" s="81"/>
      <c r="VV150" s="81"/>
      <c r="VW150" s="81"/>
      <c r="VX150" s="81"/>
      <c r="VY150" s="81"/>
      <c r="VZ150" s="81"/>
      <c r="WA150" s="81"/>
      <c r="WB150" s="81"/>
      <c r="WC150" s="81"/>
      <c r="WD150" s="81"/>
      <c r="WE150" s="81"/>
      <c r="WF150" s="81"/>
      <c r="WG150" s="81"/>
      <c r="WH150" s="81"/>
      <c r="WI150" s="81"/>
      <c r="WJ150" s="81"/>
      <c r="WK150" s="81"/>
      <c r="WL150" s="81"/>
      <c r="WM150" s="81"/>
      <c r="WN150" s="81"/>
      <c r="WO150" s="81"/>
      <c r="WP150" s="81"/>
      <c r="WQ150" s="81"/>
      <c r="WR150" s="81"/>
      <c r="WS150" s="81"/>
      <c r="WT150" s="81"/>
      <c r="WU150" s="81"/>
      <c r="WV150" s="81"/>
      <c r="WW150" s="81"/>
      <c r="WX150" s="81"/>
      <c r="WY150" s="81"/>
      <c r="WZ150" s="81"/>
      <c r="XA150" s="81"/>
      <c r="XB150" s="81"/>
      <c r="XC150" s="81"/>
      <c r="XD150" s="81"/>
      <c r="XE150" s="81"/>
      <c r="XF150" s="81"/>
      <c r="XG150" s="81"/>
      <c r="XH150" s="81"/>
      <c r="XI150" s="81"/>
      <c r="XJ150" s="81"/>
      <c r="XK150" s="81"/>
      <c r="XL150" s="81"/>
      <c r="XM150" s="81"/>
      <c r="XN150" s="81"/>
      <c r="XO150" s="81"/>
      <c r="XP150" s="81"/>
      <c r="XQ150" s="81"/>
      <c r="XR150" s="81"/>
      <c r="XS150" s="81"/>
      <c r="XT150" s="81"/>
      <c r="XU150" s="81"/>
      <c r="XV150" s="81"/>
      <c r="XW150" s="81"/>
      <c r="XX150" s="81"/>
      <c r="XY150" s="81"/>
      <c r="XZ150" s="81"/>
      <c r="YA150" s="81"/>
      <c r="YB150" s="81"/>
      <c r="YC150" s="81"/>
      <c r="YD150" s="81"/>
      <c r="YE150" s="81"/>
      <c r="YF150" s="81"/>
      <c r="YG150" s="81"/>
      <c r="YH150" s="81"/>
      <c r="YI150" s="81"/>
      <c r="YJ150" s="81"/>
      <c r="YK150" s="81"/>
      <c r="YL150" s="81"/>
      <c r="YM150" s="81"/>
      <c r="YN150" s="81"/>
      <c r="YO150" s="81"/>
      <c r="YP150" s="81"/>
      <c r="YQ150" s="81"/>
      <c r="YR150" s="81"/>
      <c r="YS150" s="81"/>
      <c r="YT150" s="81"/>
      <c r="YU150" s="81"/>
      <c r="YV150" s="81"/>
      <c r="YW150" s="81"/>
      <c r="YX150" s="81"/>
      <c r="YY150" s="81"/>
      <c r="YZ150" s="81"/>
      <c r="ZA150" s="81"/>
      <c r="ZB150" s="81"/>
      <c r="ZC150" s="81"/>
      <c r="ZD150" s="81"/>
      <c r="ZE150" s="81"/>
      <c r="ZF150" s="81"/>
      <c r="ZG150" s="81"/>
      <c r="ZH150" s="81"/>
      <c r="ZI150" s="81"/>
      <c r="ZJ150" s="81"/>
      <c r="ZK150" s="81"/>
      <c r="ZL150" s="81"/>
      <c r="ZM150" s="81"/>
      <c r="ZN150" s="81"/>
      <c r="ZO150" s="81"/>
      <c r="ZP150" s="81"/>
      <c r="ZQ150" s="81"/>
      <c r="ZR150" s="81"/>
      <c r="ZS150" s="81"/>
      <c r="ZT150" s="81"/>
      <c r="ZU150" s="81"/>
      <c r="ZV150" s="81"/>
      <c r="ZW150" s="81"/>
      <c r="ZX150" s="81"/>
      <c r="ZY150" s="81"/>
      <c r="ZZ150" s="81"/>
      <c r="AAA150" s="81"/>
      <c r="AAB150" s="81"/>
      <c r="AAC150" s="81"/>
      <c r="AAD150" s="81"/>
      <c r="AAE150" s="81"/>
      <c r="AAF150" s="81"/>
      <c r="AAG150" s="81"/>
      <c r="AAH150" s="81"/>
      <c r="AAI150" s="81"/>
      <c r="AAJ150" s="81"/>
      <c r="AAK150" s="81"/>
      <c r="AAL150" s="81"/>
      <c r="AAM150" s="81"/>
      <c r="AAN150" s="81"/>
      <c r="AAO150" s="81"/>
      <c r="AAP150" s="81"/>
      <c r="AAQ150" s="81"/>
      <c r="AAR150" s="81"/>
      <c r="AAS150" s="81"/>
      <c r="AAT150" s="81"/>
      <c r="AAU150" s="81"/>
      <c r="AAV150" s="81"/>
      <c r="AAW150" s="81"/>
      <c r="AAX150" s="81"/>
      <c r="AAY150" s="81"/>
      <c r="AAZ150" s="81"/>
      <c r="ABA150" s="81"/>
      <c r="ABB150" s="81"/>
      <c r="ABC150" s="81"/>
      <c r="ABD150" s="81"/>
      <c r="ABE150" s="81"/>
      <c r="ABF150" s="81"/>
      <c r="ABG150" s="81"/>
      <c r="ABH150" s="81"/>
      <c r="ABI150" s="81"/>
      <c r="ABJ150" s="81"/>
      <c r="ABK150" s="81"/>
      <c r="ABL150" s="81"/>
      <c r="ABM150" s="81"/>
      <c r="ABN150" s="81"/>
      <c r="ABO150" s="81"/>
      <c r="ABP150" s="81"/>
      <c r="ABQ150" s="81"/>
      <c r="ABR150" s="81"/>
      <c r="ABS150" s="81"/>
      <c r="ABT150" s="81"/>
      <c r="ABU150" s="81"/>
      <c r="ABV150" s="81"/>
      <c r="ABW150" s="81"/>
      <c r="ABX150" s="81"/>
      <c r="ABY150" s="81"/>
      <c r="ABZ150" s="81"/>
      <c r="ACA150" s="81"/>
      <c r="ACB150" s="81"/>
      <c r="ACC150" s="81"/>
      <c r="ACD150" s="81"/>
      <c r="ACE150" s="81"/>
      <c r="ACF150" s="81"/>
      <c r="ACG150" s="81"/>
      <c r="ACH150" s="81"/>
      <c r="ACI150" s="81"/>
      <c r="ACJ150" s="81"/>
      <c r="ACK150" s="81"/>
      <c r="ACL150" s="81"/>
      <c r="ACM150" s="81"/>
      <c r="ACN150" s="81"/>
      <c r="ACO150" s="81"/>
      <c r="ACP150" s="81"/>
      <c r="ACQ150" s="81"/>
      <c r="ACR150" s="81"/>
      <c r="ACS150" s="81"/>
      <c r="ACT150" s="81"/>
      <c r="ACU150" s="81"/>
      <c r="ACV150" s="81"/>
      <c r="ACW150" s="81"/>
      <c r="ACX150" s="81"/>
      <c r="ACY150" s="81"/>
      <c r="ACZ150" s="81"/>
      <c r="ADA150" s="81"/>
      <c r="ADB150" s="81"/>
      <c r="ADC150" s="81"/>
      <c r="ADD150" s="81"/>
      <c r="ADE150" s="81"/>
      <c r="ADF150" s="81"/>
      <c r="ADG150" s="81"/>
      <c r="ADH150" s="81"/>
      <c r="ADI150" s="81"/>
      <c r="ADJ150" s="81"/>
      <c r="ADK150" s="81"/>
      <c r="ADL150" s="81"/>
      <c r="ADM150" s="81"/>
      <c r="ADN150" s="81"/>
      <c r="ADO150" s="81"/>
      <c r="ADP150" s="81"/>
      <c r="ADQ150" s="81"/>
      <c r="ADR150" s="81"/>
      <c r="ADS150" s="81"/>
      <c r="ADT150" s="81"/>
      <c r="ADU150" s="81"/>
      <c r="ADV150" s="81"/>
      <c r="ADW150" s="81"/>
      <c r="ADX150" s="81"/>
      <c r="ADY150" s="81"/>
      <c r="ADZ150" s="81"/>
      <c r="AEA150" s="81"/>
      <c r="AEB150" s="81"/>
      <c r="AEC150" s="81"/>
      <c r="AED150" s="81"/>
      <c r="AEE150" s="81"/>
      <c r="AEF150" s="81"/>
      <c r="AEG150" s="81"/>
      <c r="AEH150" s="81"/>
      <c r="AEI150" s="81"/>
      <c r="AEJ150" s="81"/>
      <c r="AEK150" s="81"/>
      <c r="AEL150" s="81"/>
      <c r="AEM150" s="81"/>
      <c r="AEN150" s="81"/>
      <c r="AEO150" s="81"/>
      <c r="AEP150" s="81"/>
      <c r="AEQ150" s="81"/>
      <c r="AER150" s="81"/>
      <c r="AES150" s="81"/>
      <c r="AET150" s="81"/>
      <c r="AEU150" s="81"/>
      <c r="AEV150" s="81"/>
      <c r="AEW150" s="81"/>
      <c r="AEX150" s="81"/>
      <c r="AEY150" s="81"/>
      <c r="AEZ150" s="81"/>
      <c r="AFA150" s="81"/>
      <c r="AFB150" s="81"/>
      <c r="AFC150" s="81"/>
      <c r="AFD150" s="81"/>
      <c r="AFE150" s="81"/>
      <c r="AFF150" s="81"/>
      <c r="AFG150" s="81"/>
      <c r="AFH150" s="81"/>
      <c r="AFI150" s="81"/>
      <c r="AFJ150" s="81"/>
      <c r="AFK150" s="81"/>
      <c r="AFL150" s="81"/>
      <c r="AFM150" s="81"/>
      <c r="AFN150" s="81"/>
      <c r="AFO150" s="81"/>
      <c r="AFP150" s="81"/>
      <c r="AFQ150" s="81"/>
      <c r="AFR150" s="81"/>
      <c r="AFS150" s="81"/>
      <c r="AFT150" s="81"/>
      <c r="AFU150" s="81"/>
      <c r="AFV150" s="81"/>
      <c r="AFW150" s="81"/>
      <c r="AFX150" s="81"/>
      <c r="AFY150" s="81"/>
      <c r="AFZ150" s="81"/>
      <c r="AGA150" s="81"/>
      <c r="AGB150" s="81"/>
      <c r="AGC150" s="81"/>
      <c r="AGD150" s="81"/>
      <c r="AGE150" s="81"/>
      <c r="AGF150" s="81"/>
      <c r="AGG150" s="81"/>
      <c r="AGH150" s="81"/>
      <c r="AGI150" s="81"/>
      <c r="AGJ150" s="81"/>
      <c r="AGK150" s="81"/>
      <c r="AGL150" s="81"/>
      <c r="AGM150" s="81"/>
      <c r="AGN150" s="81"/>
      <c r="AGO150" s="81"/>
      <c r="AGP150" s="81"/>
      <c r="AGQ150" s="81"/>
      <c r="AGR150" s="81"/>
      <c r="AGS150" s="81"/>
      <c r="AGT150" s="81"/>
      <c r="AGU150" s="81"/>
      <c r="AGV150" s="81"/>
      <c r="AGW150" s="81"/>
      <c r="AGX150" s="81"/>
      <c r="AGY150" s="81"/>
      <c r="AGZ150" s="81"/>
      <c r="AHA150" s="81"/>
      <c r="AHB150" s="81"/>
      <c r="AHC150" s="81"/>
      <c r="AHD150" s="81"/>
      <c r="AHE150" s="81"/>
      <c r="AHF150" s="81"/>
      <c r="AHG150" s="81"/>
      <c r="AHH150" s="81"/>
      <c r="AHI150" s="81"/>
      <c r="AHJ150" s="81"/>
      <c r="AHK150" s="81"/>
      <c r="AHL150" s="81"/>
      <c r="AHM150" s="81"/>
      <c r="AHN150" s="81"/>
      <c r="AHO150" s="81"/>
      <c r="AHP150" s="81"/>
      <c r="AHQ150" s="81"/>
      <c r="AHR150" s="81"/>
      <c r="AHS150" s="81"/>
      <c r="AHT150" s="81"/>
      <c r="AHU150" s="81"/>
      <c r="AHV150" s="81"/>
      <c r="AHW150" s="81"/>
      <c r="AHX150" s="81"/>
      <c r="AHY150" s="81"/>
      <c r="AHZ150" s="81"/>
      <c r="AIA150" s="81"/>
      <c r="AIB150" s="81"/>
      <c r="AIC150" s="81"/>
      <c r="AID150" s="81"/>
      <c r="AIE150" s="81"/>
      <c r="AIF150" s="81"/>
      <c r="AIG150" s="81"/>
      <c r="AIH150" s="81"/>
      <c r="AII150" s="81"/>
      <c r="AIJ150" s="81"/>
      <c r="AIK150" s="81"/>
      <c r="AIL150" s="81"/>
      <c r="AIM150" s="81"/>
      <c r="AIN150" s="81"/>
      <c r="AIO150" s="81"/>
      <c r="AIP150" s="81"/>
      <c r="AIQ150" s="81"/>
      <c r="AIR150" s="81"/>
      <c r="AIS150" s="81"/>
      <c r="AIT150" s="81"/>
      <c r="AIU150" s="81"/>
      <c r="AIV150" s="81"/>
      <c r="AIW150" s="81"/>
      <c r="AIX150" s="81"/>
      <c r="AIY150" s="81"/>
      <c r="AIZ150" s="81"/>
      <c r="AJA150" s="81"/>
      <c r="AJB150" s="81"/>
      <c r="AJC150" s="81"/>
      <c r="AJD150" s="81"/>
      <c r="AJE150" s="81"/>
      <c r="AJF150" s="81"/>
      <c r="AJG150" s="81"/>
      <c r="AJH150" s="81"/>
      <c r="AJI150" s="81"/>
      <c r="AJJ150" s="81"/>
      <c r="AJK150" s="81"/>
      <c r="AJL150" s="81"/>
      <c r="AJM150" s="81"/>
      <c r="AJN150" s="81"/>
      <c r="AJO150" s="81"/>
      <c r="AJP150" s="81"/>
      <c r="AJQ150" s="81"/>
      <c r="AJR150" s="81"/>
      <c r="AJS150" s="81"/>
      <c r="AJT150" s="81"/>
      <c r="AJU150" s="81"/>
      <c r="AJV150" s="81"/>
      <c r="AJW150" s="81"/>
      <c r="AJX150" s="81"/>
      <c r="AJY150" s="81"/>
      <c r="AJZ150" s="81"/>
      <c r="AKA150" s="81"/>
      <c r="AKB150" s="81"/>
      <c r="AKC150" s="81"/>
      <c r="AKD150" s="81"/>
      <c r="AKE150" s="81"/>
      <c r="AKF150" s="81"/>
      <c r="AKG150" s="81"/>
      <c r="AKH150" s="81"/>
      <c r="AKI150" s="81"/>
      <c r="AKJ150" s="81"/>
      <c r="AKK150" s="81"/>
      <c r="AKL150" s="81"/>
      <c r="AKM150" s="81"/>
      <c r="AKN150" s="81"/>
      <c r="AKO150" s="81"/>
      <c r="AKP150" s="81"/>
      <c r="AKQ150" s="81"/>
      <c r="AKR150" s="81"/>
      <c r="AKS150" s="81"/>
      <c r="AKT150" s="81"/>
      <c r="AKU150" s="81"/>
      <c r="AKV150" s="81"/>
      <c r="AKW150" s="81"/>
      <c r="AKX150" s="81"/>
      <c r="AKY150" s="81"/>
      <c r="AKZ150" s="81"/>
      <c r="ALA150" s="81"/>
      <c r="ALB150" s="81"/>
      <c r="ALC150" s="81"/>
      <c r="ALD150" s="81"/>
      <c r="ALE150" s="81"/>
      <c r="ALF150" s="81"/>
      <c r="ALG150" s="81"/>
      <c r="ALH150" s="81"/>
      <c r="ALI150" s="81"/>
      <c r="ALJ150" s="81"/>
      <c r="ALK150" s="81"/>
      <c r="ALL150" s="81"/>
      <c r="ALM150" s="81"/>
      <c r="ALN150" s="81"/>
      <c r="ALO150" s="81"/>
      <c r="ALP150" s="81"/>
      <c r="ALQ150" s="81"/>
      <c r="ALR150" s="81"/>
      <c r="ALS150" s="81"/>
      <c r="ALT150" s="81"/>
      <c r="ALU150" s="81"/>
      <c r="ALV150" s="81"/>
      <c r="ALW150" s="81"/>
      <c r="ALX150" s="81"/>
      <c r="ALY150" s="81"/>
      <c r="ALZ150" s="81"/>
      <c r="AMA150" s="81"/>
      <c r="AMB150" s="81"/>
      <c r="AMC150" s="81"/>
      <c r="AMD150" s="81"/>
      <c r="AME150" s="81"/>
      <c r="AMF150" s="81"/>
      <c r="AMG150" s="81"/>
      <c r="AMH150" s="81"/>
      <c r="AMI150" s="81"/>
      <c r="AMJ150" s="81"/>
      <c r="AMK150" s="81"/>
      <c r="AML150" s="81"/>
      <c r="AMM150" s="81"/>
      <c r="AMN150" s="81"/>
      <c r="AMO150" s="81"/>
      <c r="AMP150" s="81"/>
      <c r="AMQ150" s="81"/>
      <c r="AMR150" s="81"/>
      <c r="AMS150" s="81"/>
      <c r="AMT150" s="81"/>
      <c r="AMU150" s="81"/>
      <c r="AMV150" s="81"/>
      <c r="AMW150" s="81"/>
      <c r="AMX150" s="81"/>
      <c r="AMY150" s="81"/>
      <c r="AMZ150" s="81"/>
      <c r="ANA150" s="81"/>
      <c r="ANB150" s="81"/>
      <c r="ANC150" s="81"/>
      <c r="AND150" s="81"/>
      <c r="ANE150" s="81"/>
      <c r="ANF150" s="81"/>
      <c r="ANG150" s="81"/>
      <c r="ANH150" s="81"/>
      <c r="ANI150" s="81"/>
      <c r="ANJ150" s="81"/>
      <c r="ANK150" s="81"/>
      <c r="ANL150" s="81"/>
      <c r="ANM150" s="81"/>
      <c r="ANN150" s="81"/>
      <c r="ANO150" s="81"/>
      <c r="ANP150" s="81"/>
      <c r="ANQ150" s="81"/>
      <c r="ANR150" s="81"/>
      <c r="ANS150" s="81"/>
      <c r="ANT150" s="81"/>
      <c r="ANU150" s="81"/>
      <c r="ANV150" s="81"/>
      <c r="ANW150" s="81"/>
      <c r="ANX150" s="81"/>
      <c r="ANY150" s="81"/>
      <c r="ANZ150" s="81"/>
      <c r="AOA150" s="81"/>
      <c r="AOB150" s="81"/>
      <c r="AOC150" s="81"/>
      <c r="AOD150" s="81"/>
      <c r="AOE150" s="81"/>
      <c r="AOF150" s="81"/>
      <c r="AOG150" s="81"/>
      <c r="AOH150" s="81"/>
      <c r="AOI150" s="81"/>
      <c r="AOJ150" s="81"/>
      <c r="AOK150" s="81"/>
      <c r="AOL150" s="81"/>
      <c r="AOM150" s="81"/>
      <c r="AON150" s="81"/>
      <c r="AOO150" s="81"/>
      <c r="AOP150" s="81"/>
      <c r="AOQ150" s="81"/>
      <c r="AOR150" s="81"/>
      <c r="AOS150" s="81"/>
      <c r="AOT150" s="81"/>
      <c r="AOU150" s="81"/>
      <c r="AOV150" s="81"/>
      <c r="AOW150" s="81"/>
      <c r="AOX150" s="81"/>
      <c r="AOY150" s="81"/>
      <c r="AOZ150" s="81"/>
      <c r="APA150" s="81"/>
      <c r="APB150" s="81"/>
      <c r="APC150" s="81"/>
      <c r="APD150" s="81"/>
      <c r="APE150" s="81"/>
      <c r="APF150" s="81"/>
      <c r="APG150" s="81"/>
      <c r="APH150" s="81"/>
      <c r="API150" s="81"/>
      <c r="APJ150" s="81"/>
      <c r="APK150" s="81"/>
      <c r="APL150" s="81"/>
      <c r="APM150" s="81"/>
      <c r="APN150" s="81"/>
      <c r="APO150" s="81"/>
      <c r="APP150" s="81"/>
      <c r="APQ150" s="81"/>
      <c r="APR150" s="81"/>
      <c r="APS150" s="81"/>
      <c r="APT150" s="81"/>
      <c r="APU150" s="81"/>
      <c r="APV150" s="81"/>
      <c r="APW150" s="81"/>
      <c r="APX150" s="81"/>
      <c r="APY150" s="81"/>
      <c r="APZ150" s="81"/>
      <c r="AQA150" s="81"/>
      <c r="AQB150" s="81"/>
      <c r="AQC150" s="81"/>
      <c r="AQD150" s="81"/>
      <c r="AQE150" s="81"/>
      <c r="AQF150" s="81"/>
      <c r="AQG150" s="81"/>
      <c r="AQH150" s="81"/>
      <c r="AQI150" s="81"/>
      <c r="AQJ150" s="81"/>
      <c r="AQK150" s="81"/>
      <c r="AQL150" s="81"/>
      <c r="AQM150" s="81"/>
      <c r="AQN150" s="81"/>
      <c r="AQO150" s="81"/>
      <c r="AQP150" s="81"/>
      <c r="AQQ150" s="81"/>
      <c r="AQR150" s="81"/>
      <c r="AQS150" s="81"/>
      <c r="AQT150" s="81"/>
      <c r="AQU150" s="81"/>
      <c r="AQV150" s="81"/>
      <c r="AQW150" s="81"/>
      <c r="AQX150" s="81"/>
      <c r="AQY150" s="81"/>
      <c r="AQZ150" s="81"/>
      <c r="ARA150" s="81"/>
      <c r="ARB150" s="81"/>
      <c r="ARC150" s="81"/>
      <c r="ARD150" s="81"/>
      <c r="ARE150" s="81"/>
      <c r="ARF150" s="81"/>
      <c r="ARG150" s="81"/>
      <c r="ARH150" s="81"/>
      <c r="ARI150" s="81"/>
      <c r="ARJ150" s="81"/>
      <c r="ARK150" s="81"/>
      <c r="ARL150" s="81"/>
      <c r="ARM150" s="81"/>
      <c r="ARN150" s="81"/>
      <c r="ARO150" s="81"/>
      <c r="ARP150" s="81"/>
      <c r="ARQ150" s="81"/>
      <c r="ARR150" s="81"/>
      <c r="ARS150" s="81"/>
      <c r="ART150" s="81"/>
      <c r="ARU150" s="81"/>
      <c r="ARV150" s="81"/>
      <c r="ARW150" s="81"/>
      <c r="ARX150" s="81"/>
      <c r="ARY150" s="81"/>
      <c r="ARZ150" s="81"/>
      <c r="ASA150" s="81"/>
      <c r="ASB150" s="81"/>
      <c r="ASC150" s="81"/>
      <c r="ASD150" s="81"/>
      <c r="ASE150" s="81"/>
      <c r="ASF150" s="81"/>
      <c r="ASG150" s="81"/>
      <c r="ASH150" s="81"/>
      <c r="ASI150" s="81"/>
      <c r="ASJ150" s="81"/>
      <c r="ASK150" s="81"/>
      <c r="ASL150" s="81"/>
      <c r="ASM150" s="81"/>
      <c r="ASN150" s="81"/>
      <c r="ASO150" s="81"/>
      <c r="ASP150" s="81"/>
      <c r="ASQ150" s="81"/>
      <c r="ASR150" s="81"/>
      <c r="ASS150" s="81"/>
      <c r="AST150" s="81"/>
      <c r="ASU150" s="81"/>
      <c r="ASV150" s="81"/>
      <c r="ASW150" s="81"/>
      <c r="ASX150" s="81"/>
      <c r="ASY150" s="81"/>
      <c r="ASZ150" s="81"/>
      <c r="ATA150" s="81"/>
      <c r="ATB150" s="81"/>
      <c r="ATC150" s="81"/>
      <c r="ATD150" s="81"/>
      <c r="ATE150" s="81"/>
      <c r="ATF150" s="81"/>
      <c r="ATG150" s="81"/>
      <c r="ATH150" s="81"/>
      <c r="ATI150" s="81"/>
      <c r="ATJ150" s="81"/>
      <c r="ATK150" s="81"/>
      <c r="ATL150" s="81"/>
      <c r="ATM150" s="81"/>
      <c r="ATN150" s="81"/>
      <c r="ATO150" s="81"/>
      <c r="ATP150" s="81"/>
      <c r="ATQ150" s="81"/>
      <c r="ATR150" s="81"/>
      <c r="ATS150" s="81"/>
      <c r="ATT150" s="81"/>
      <c r="ATU150" s="81"/>
      <c r="ATV150" s="81"/>
      <c r="ATW150" s="81"/>
      <c r="ATX150" s="81"/>
      <c r="ATY150" s="81"/>
      <c r="ATZ150" s="81"/>
      <c r="AUA150" s="81"/>
      <c r="AUB150" s="81"/>
      <c r="AUC150" s="81"/>
      <c r="AUD150" s="81"/>
      <c r="AUE150" s="81"/>
      <c r="AUF150" s="81"/>
      <c r="AUG150" s="81"/>
      <c r="AUH150" s="81"/>
      <c r="AUI150" s="81"/>
      <c r="AUJ150" s="81"/>
      <c r="AUK150" s="81"/>
      <c r="AUL150" s="81"/>
      <c r="AUM150" s="81"/>
      <c r="AUN150" s="81"/>
      <c r="AUO150" s="81"/>
      <c r="AUP150" s="81"/>
      <c r="AUQ150" s="81"/>
      <c r="AUR150" s="81"/>
      <c r="AUS150" s="81"/>
      <c r="AUT150" s="81"/>
      <c r="AUU150" s="81"/>
      <c r="AUV150" s="81"/>
      <c r="AUW150" s="81"/>
      <c r="AUX150" s="81"/>
      <c r="AUY150" s="81"/>
      <c r="AUZ150" s="81"/>
      <c r="AVA150" s="81"/>
      <c r="AVB150" s="81"/>
      <c r="AVC150" s="81"/>
      <c r="AVD150" s="81"/>
      <c r="AVE150" s="81"/>
      <c r="AVF150" s="81"/>
      <c r="AVG150" s="81"/>
      <c r="AVH150" s="81"/>
      <c r="AVI150" s="81"/>
      <c r="AVJ150" s="81"/>
      <c r="AVK150" s="81"/>
      <c r="AVL150" s="81"/>
      <c r="AVM150" s="81"/>
      <c r="AVN150" s="81"/>
      <c r="AVO150" s="81"/>
      <c r="AVP150" s="81"/>
      <c r="AVQ150" s="81"/>
      <c r="AVR150" s="81"/>
      <c r="AVS150" s="81"/>
      <c r="AVT150" s="81"/>
      <c r="AVU150" s="81"/>
      <c r="AVV150" s="81"/>
      <c r="AVW150" s="81"/>
      <c r="AVX150" s="81"/>
      <c r="AVY150" s="81"/>
      <c r="AVZ150" s="81"/>
      <c r="AWA150" s="81"/>
      <c r="AWB150" s="81"/>
      <c r="AWC150" s="81"/>
      <c r="AWD150" s="81"/>
      <c r="AWE150" s="81"/>
      <c r="AWF150" s="81"/>
      <c r="AWG150" s="81"/>
      <c r="AWH150" s="81"/>
      <c r="AWI150" s="81"/>
      <c r="AWJ150" s="81"/>
      <c r="AWK150" s="81"/>
      <c r="AWL150" s="81"/>
      <c r="AWM150" s="81"/>
      <c r="AWN150" s="81"/>
      <c r="AWO150" s="81"/>
      <c r="AWP150" s="81"/>
      <c r="AWQ150" s="81"/>
      <c r="AWR150" s="81"/>
      <c r="AWS150" s="81"/>
      <c r="AWT150" s="81"/>
      <c r="AWU150" s="81"/>
      <c r="AWV150" s="81"/>
      <c r="AWW150" s="81"/>
      <c r="AWX150" s="81"/>
      <c r="AWY150" s="81"/>
      <c r="AWZ150" s="81"/>
      <c r="AXA150" s="81"/>
      <c r="AXB150" s="81"/>
      <c r="AXC150" s="81"/>
      <c r="AXD150" s="81"/>
      <c r="AXE150" s="81"/>
      <c r="AXF150" s="81"/>
      <c r="AXG150" s="81"/>
      <c r="AXH150" s="81"/>
      <c r="AXI150" s="81"/>
      <c r="AXJ150" s="81"/>
      <c r="AXK150" s="81"/>
      <c r="AXL150" s="81"/>
      <c r="AXM150" s="81"/>
      <c r="AXN150" s="81"/>
      <c r="AXO150" s="81"/>
      <c r="AXP150" s="81"/>
      <c r="AXQ150" s="81"/>
      <c r="AXR150" s="81"/>
      <c r="AXS150" s="81"/>
      <c r="AXT150" s="81"/>
      <c r="AXU150" s="81"/>
      <c r="AXV150" s="81"/>
      <c r="AXW150" s="81"/>
      <c r="AXX150" s="81"/>
      <c r="AXY150" s="81"/>
      <c r="AXZ150" s="81"/>
      <c r="AYA150" s="81"/>
      <c r="AYB150" s="81"/>
      <c r="AYC150" s="81"/>
      <c r="AYD150" s="81"/>
      <c r="AYE150" s="81"/>
      <c r="AYF150" s="81"/>
      <c r="AYG150" s="81"/>
      <c r="AYH150" s="81"/>
      <c r="AYI150" s="81"/>
      <c r="AYJ150" s="81"/>
      <c r="AYK150" s="81"/>
      <c r="AYL150" s="81"/>
      <c r="AYM150" s="81"/>
      <c r="AYN150" s="81"/>
      <c r="AYO150" s="81"/>
      <c r="AYP150" s="81"/>
      <c r="AYQ150" s="81"/>
      <c r="AYR150" s="81"/>
      <c r="AYS150" s="81"/>
      <c r="AYT150" s="81"/>
      <c r="AYU150" s="81"/>
      <c r="AYV150" s="81"/>
      <c r="AYW150" s="81"/>
      <c r="AYX150" s="81"/>
      <c r="AYY150" s="81"/>
      <c r="AYZ150" s="81"/>
      <c r="AZA150" s="81"/>
      <c r="AZB150" s="81"/>
      <c r="AZC150" s="81"/>
      <c r="AZD150" s="81"/>
      <c r="AZE150" s="81"/>
      <c r="AZF150" s="81"/>
      <c r="AZG150" s="81"/>
      <c r="AZH150" s="81"/>
      <c r="AZI150" s="81"/>
      <c r="AZJ150" s="81"/>
      <c r="AZK150" s="81"/>
      <c r="AZL150" s="81"/>
      <c r="AZM150" s="81"/>
      <c r="AZN150" s="81"/>
      <c r="AZO150" s="81"/>
      <c r="AZP150" s="81"/>
      <c r="AZQ150" s="81"/>
      <c r="AZR150" s="81"/>
      <c r="AZS150" s="81"/>
      <c r="AZT150" s="81"/>
      <c r="AZU150" s="81"/>
      <c r="AZV150" s="81"/>
      <c r="AZW150" s="81"/>
      <c r="AZX150" s="81"/>
      <c r="AZY150" s="81"/>
      <c r="AZZ150" s="81"/>
      <c r="BAA150" s="81"/>
      <c r="BAB150" s="81"/>
      <c r="BAC150" s="81"/>
      <c r="BAD150" s="81"/>
      <c r="BAE150" s="81"/>
      <c r="BAF150" s="81"/>
      <c r="BAG150" s="81"/>
      <c r="BAH150" s="81"/>
      <c r="BAI150" s="81"/>
      <c r="BAJ150" s="81"/>
      <c r="BAK150" s="81"/>
      <c r="BAL150" s="81"/>
      <c r="BAM150" s="81"/>
      <c r="BAN150" s="81"/>
      <c r="BAO150" s="81"/>
      <c r="BAP150" s="81"/>
      <c r="BAQ150" s="81"/>
      <c r="BAR150" s="81"/>
      <c r="BAS150" s="81"/>
      <c r="BAT150" s="81"/>
      <c r="BAU150" s="81"/>
      <c r="BAV150" s="81"/>
      <c r="BAW150" s="81"/>
      <c r="BAX150" s="81"/>
      <c r="BAY150" s="81"/>
      <c r="BAZ150" s="81"/>
      <c r="BBA150" s="81"/>
      <c r="BBB150" s="81"/>
      <c r="BBC150" s="81"/>
      <c r="BBD150" s="81"/>
      <c r="BBE150" s="81"/>
      <c r="BBF150" s="81"/>
      <c r="BBG150" s="81"/>
      <c r="BBH150" s="81"/>
      <c r="BBI150" s="81"/>
      <c r="BBJ150" s="81"/>
      <c r="BBK150" s="81"/>
      <c r="BBL150" s="81"/>
      <c r="BBM150" s="81"/>
      <c r="BBN150" s="81"/>
      <c r="BBO150" s="81"/>
      <c r="BBP150" s="81"/>
      <c r="BBQ150" s="81"/>
      <c r="BBR150" s="81"/>
      <c r="BBS150" s="81"/>
      <c r="BBT150" s="81"/>
      <c r="BBU150" s="81"/>
      <c r="BBV150" s="81"/>
      <c r="BBW150" s="81"/>
      <c r="BBX150" s="81"/>
      <c r="BBY150" s="81"/>
      <c r="BBZ150" s="81"/>
      <c r="BCA150" s="81"/>
      <c r="BCB150" s="81"/>
      <c r="BCC150" s="81"/>
      <c r="BCD150" s="81"/>
      <c r="BCE150" s="81"/>
      <c r="BCF150" s="81"/>
      <c r="BCG150" s="81"/>
      <c r="BCH150" s="81"/>
      <c r="BCI150" s="81"/>
      <c r="BCJ150" s="81"/>
      <c r="BCK150" s="81"/>
      <c r="BCL150" s="81"/>
      <c r="BCM150" s="81"/>
      <c r="BCN150" s="81"/>
      <c r="BCO150" s="81"/>
      <c r="BCP150" s="81"/>
      <c r="BCQ150" s="81"/>
      <c r="BCR150" s="81"/>
      <c r="BCS150" s="81"/>
      <c r="BCT150" s="81"/>
      <c r="BCU150" s="81"/>
      <c r="BCV150" s="81"/>
      <c r="BCW150" s="81"/>
      <c r="BCX150" s="81"/>
      <c r="BCY150" s="81"/>
      <c r="BCZ150" s="81"/>
      <c r="BDA150" s="81"/>
      <c r="BDB150" s="81"/>
      <c r="BDC150" s="81"/>
      <c r="BDD150" s="81"/>
      <c r="BDE150" s="81"/>
      <c r="BDF150" s="81"/>
      <c r="BDG150" s="81"/>
      <c r="BDH150" s="81"/>
      <c r="BDI150" s="81"/>
      <c r="BDJ150" s="81"/>
      <c r="BDK150" s="81"/>
      <c r="BDL150" s="81"/>
      <c r="BDM150" s="81"/>
      <c r="BDN150" s="81"/>
      <c r="BDO150" s="81"/>
      <c r="BDP150" s="81"/>
      <c r="BDQ150" s="81"/>
      <c r="BDR150" s="81"/>
      <c r="BDS150" s="81"/>
      <c r="BDT150" s="81"/>
      <c r="BDU150" s="81"/>
      <c r="BDV150" s="81"/>
      <c r="BDW150" s="81"/>
      <c r="BDX150" s="81"/>
      <c r="BDY150" s="81"/>
      <c r="BDZ150" s="81"/>
      <c r="BEA150" s="81"/>
      <c r="BEB150" s="81"/>
      <c r="BEC150" s="81"/>
      <c r="BED150" s="81"/>
      <c r="BEE150" s="81"/>
      <c r="BEF150" s="81"/>
      <c r="BEG150" s="81"/>
      <c r="BEH150" s="81"/>
      <c r="BEI150" s="81"/>
      <c r="BEJ150" s="81"/>
      <c r="BEK150" s="81"/>
      <c r="BEL150" s="81"/>
      <c r="BEM150" s="81"/>
      <c r="BEN150" s="81"/>
      <c r="BEO150" s="81"/>
      <c r="BEP150" s="81"/>
      <c r="BEQ150" s="81"/>
      <c r="BER150" s="81"/>
      <c r="BES150" s="81"/>
      <c r="BET150" s="81"/>
      <c r="BEU150" s="81"/>
      <c r="BEV150" s="81"/>
      <c r="BEW150" s="81"/>
      <c r="BEX150" s="81"/>
      <c r="BEY150" s="81"/>
      <c r="BEZ150" s="81"/>
      <c r="BFA150" s="81"/>
      <c r="BFB150" s="81"/>
      <c r="BFC150" s="81"/>
      <c r="BFD150" s="81"/>
      <c r="BFE150" s="81"/>
      <c r="BFF150" s="81"/>
      <c r="BFG150" s="81"/>
      <c r="BFH150" s="81"/>
      <c r="BFI150" s="81"/>
      <c r="BFJ150" s="81"/>
      <c r="BFK150" s="81"/>
      <c r="BFL150" s="81"/>
      <c r="BFM150" s="81"/>
      <c r="BFN150" s="81"/>
      <c r="BFO150" s="81"/>
      <c r="BFP150" s="81"/>
      <c r="BFQ150" s="81"/>
      <c r="BFR150" s="81"/>
      <c r="BFS150" s="81"/>
      <c r="BFT150" s="81"/>
      <c r="BFU150" s="81"/>
      <c r="BFV150" s="81"/>
      <c r="BFW150" s="81"/>
      <c r="BFX150" s="81"/>
      <c r="BFY150" s="81"/>
      <c r="BFZ150" s="81"/>
      <c r="BGA150" s="81"/>
      <c r="BGB150" s="81"/>
      <c r="BGC150" s="81"/>
      <c r="BGD150" s="81"/>
      <c r="BGE150" s="81"/>
      <c r="BGF150" s="81"/>
      <c r="BGG150" s="81"/>
      <c r="BGH150" s="81"/>
      <c r="BGI150" s="81"/>
      <c r="BGJ150" s="81"/>
      <c r="BGK150" s="81"/>
      <c r="BGL150" s="81"/>
      <c r="BGM150" s="81"/>
      <c r="BGN150" s="81"/>
      <c r="BGO150" s="81"/>
      <c r="BGP150" s="81"/>
      <c r="BGQ150" s="81"/>
      <c r="BGR150" s="81"/>
      <c r="BGS150" s="81"/>
      <c r="BGT150" s="81"/>
      <c r="BGU150" s="81"/>
      <c r="BGV150" s="81"/>
      <c r="BGW150" s="81"/>
      <c r="BGX150" s="81"/>
      <c r="BGY150" s="81"/>
      <c r="BGZ150" s="81"/>
      <c r="BHA150" s="81"/>
      <c r="BHB150" s="81"/>
      <c r="BHC150" s="81"/>
      <c r="BHD150" s="81"/>
      <c r="BHE150" s="81"/>
      <c r="BHF150" s="81"/>
      <c r="BHG150" s="81"/>
      <c r="BHH150" s="81"/>
      <c r="BHI150" s="81"/>
      <c r="BHJ150" s="81"/>
      <c r="BHK150" s="81"/>
      <c r="BHL150" s="81"/>
      <c r="BHM150" s="81"/>
      <c r="BHN150" s="81"/>
      <c r="BHO150" s="81"/>
      <c r="BHP150" s="81"/>
      <c r="BHQ150" s="81"/>
      <c r="BHR150" s="81"/>
      <c r="BHS150" s="81"/>
      <c r="BHT150" s="81"/>
      <c r="BHU150" s="81"/>
      <c r="BHV150" s="81"/>
      <c r="BHW150" s="81"/>
      <c r="BHX150" s="81"/>
      <c r="BHY150" s="81"/>
      <c r="BHZ150" s="81"/>
      <c r="BIA150" s="81"/>
      <c r="BIB150" s="81"/>
      <c r="BIC150" s="81"/>
      <c r="BID150" s="81"/>
      <c r="BIE150" s="81"/>
      <c r="BIF150" s="81"/>
      <c r="BIG150" s="81"/>
      <c r="BIH150" s="81"/>
      <c r="BII150" s="81"/>
      <c r="BIJ150" s="81"/>
      <c r="BIK150" s="81"/>
      <c r="BIL150" s="81"/>
      <c r="BIM150" s="81"/>
      <c r="BIN150" s="81"/>
      <c r="BIO150" s="81"/>
      <c r="BIP150" s="81"/>
      <c r="BIQ150" s="81"/>
      <c r="BIR150" s="81"/>
      <c r="BIS150" s="81"/>
      <c r="BIT150" s="81"/>
      <c r="BIU150" s="81"/>
      <c r="BIV150" s="81"/>
      <c r="BIW150" s="81"/>
      <c r="BIX150" s="81"/>
      <c r="BIY150" s="81"/>
      <c r="BIZ150" s="81"/>
      <c r="BJA150" s="81"/>
      <c r="BJB150" s="81"/>
      <c r="BJC150" s="81"/>
      <c r="BJD150" s="81"/>
      <c r="BJE150" s="81"/>
      <c r="BJF150" s="81"/>
      <c r="BJG150" s="81"/>
      <c r="BJH150" s="81"/>
      <c r="BJI150" s="81"/>
      <c r="BJJ150" s="81"/>
      <c r="BJK150" s="81"/>
      <c r="BJL150" s="81"/>
      <c r="BJM150" s="81"/>
      <c r="BJN150" s="81"/>
      <c r="BJO150" s="81"/>
      <c r="BJP150" s="81"/>
      <c r="BJQ150" s="81"/>
      <c r="BJR150" s="81"/>
      <c r="BJS150" s="81"/>
      <c r="BJT150" s="81"/>
      <c r="BJU150" s="81"/>
      <c r="BJV150" s="81"/>
      <c r="BJW150" s="81"/>
      <c r="BJX150" s="81"/>
      <c r="BJY150" s="81"/>
      <c r="BJZ150" s="81"/>
      <c r="BKA150" s="81"/>
      <c r="BKB150" s="81"/>
      <c r="BKC150" s="81"/>
      <c r="BKD150" s="81"/>
      <c r="BKE150" s="81"/>
      <c r="BKF150" s="81"/>
      <c r="BKG150" s="81"/>
      <c r="BKH150" s="81"/>
      <c r="BKI150" s="81"/>
      <c r="BKJ150" s="81"/>
      <c r="BKK150" s="81"/>
      <c r="BKL150" s="81"/>
      <c r="BKM150" s="81"/>
      <c r="BKN150" s="81"/>
      <c r="BKO150" s="81"/>
      <c r="BKP150" s="81"/>
      <c r="BKQ150" s="81"/>
      <c r="BKR150" s="81"/>
      <c r="BKS150" s="81"/>
      <c r="BKT150" s="81"/>
      <c r="BKU150" s="81"/>
      <c r="BKV150" s="81"/>
      <c r="BKW150" s="81"/>
      <c r="BKX150" s="81"/>
      <c r="BKY150" s="81"/>
      <c r="BKZ150" s="81"/>
      <c r="BLA150" s="81"/>
      <c r="BLB150" s="81"/>
      <c r="BLC150" s="81"/>
      <c r="BLD150" s="81"/>
      <c r="BLE150" s="81"/>
      <c r="BLF150" s="81"/>
      <c r="BLG150" s="81"/>
      <c r="BLH150" s="81"/>
      <c r="BLI150" s="81"/>
      <c r="BLJ150" s="81"/>
      <c r="BLK150" s="81"/>
      <c r="BLL150" s="81"/>
      <c r="BLM150" s="81"/>
      <c r="BLN150" s="81"/>
      <c r="BLO150" s="81"/>
      <c r="BLP150" s="81"/>
      <c r="BLQ150" s="81"/>
      <c r="BLR150" s="81"/>
      <c r="BLS150" s="81"/>
      <c r="BLT150" s="81"/>
      <c r="BLU150" s="81"/>
      <c r="BLV150" s="81"/>
      <c r="BLW150" s="81"/>
      <c r="BLX150" s="81"/>
      <c r="BLY150" s="81"/>
      <c r="BLZ150" s="81"/>
      <c r="BMA150" s="81"/>
      <c r="BMB150" s="81"/>
      <c r="BMC150" s="81"/>
      <c r="BMD150" s="81"/>
      <c r="BME150" s="81"/>
      <c r="BMF150" s="81"/>
      <c r="BMG150" s="81"/>
      <c r="BMH150" s="81"/>
      <c r="BMI150" s="81"/>
      <c r="BMJ150" s="81"/>
      <c r="BMK150" s="81"/>
      <c r="BML150" s="81"/>
      <c r="BMM150" s="81"/>
      <c r="BMN150" s="81"/>
      <c r="BMO150" s="81"/>
      <c r="BMP150" s="81"/>
      <c r="BMQ150" s="81"/>
      <c r="BMR150" s="81"/>
      <c r="BMS150" s="81"/>
      <c r="BMT150" s="81"/>
      <c r="BMU150" s="81"/>
      <c r="BMV150" s="81"/>
      <c r="BMW150" s="81"/>
      <c r="BMX150" s="81"/>
      <c r="BMY150" s="81"/>
      <c r="BMZ150" s="81"/>
      <c r="BNA150" s="81"/>
      <c r="BNB150" s="81"/>
      <c r="BNC150" s="81"/>
      <c r="BND150" s="81"/>
      <c r="BNE150" s="81"/>
      <c r="BNF150" s="81"/>
      <c r="BNG150" s="81"/>
      <c r="BNH150" s="81"/>
      <c r="BNI150" s="81"/>
      <c r="BNJ150" s="81"/>
      <c r="BNK150" s="81"/>
      <c r="BNL150" s="81"/>
      <c r="BNM150" s="81"/>
      <c r="BNN150" s="81"/>
      <c r="BNO150" s="81"/>
      <c r="BNP150" s="81"/>
      <c r="BNQ150" s="81"/>
      <c r="BNR150" s="81"/>
      <c r="BNS150" s="81"/>
      <c r="BNT150" s="81"/>
      <c r="BNU150" s="81"/>
      <c r="BNV150" s="81"/>
      <c r="BNW150" s="81"/>
      <c r="BNX150" s="81"/>
      <c r="BNY150" s="81"/>
      <c r="BNZ150" s="81"/>
      <c r="BOA150" s="81"/>
      <c r="BOB150" s="81"/>
      <c r="BOC150" s="81"/>
      <c r="BOD150" s="81"/>
      <c r="BOE150" s="81"/>
      <c r="BOF150" s="81"/>
      <c r="BOG150" s="81"/>
      <c r="BOH150" s="81"/>
      <c r="BOI150" s="81"/>
      <c r="BOJ150" s="81"/>
      <c r="BOK150" s="81"/>
      <c r="BOL150" s="81"/>
      <c r="BOM150" s="81"/>
      <c r="BON150" s="81"/>
      <c r="BOO150" s="81"/>
      <c r="BOP150" s="81"/>
      <c r="BOQ150" s="81"/>
      <c r="BOR150" s="81"/>
      <c r="BOS150" s="81"/>
      <c r="BOT150" s="81"/>
      <c r="BOU150" s="81"/>
      <c r="BOV150" s="81"/>
      <c r="BOW150" s="81"/>
      <c r="BOX150" s="81"/>
      <c r="BOY150" s="81"/>
      <c r="BOZ150" s="81"/>
      <c r="BPA150" s="81"/>
      <c r="BPB150" s="81"/>
      <c r="BPC150" s="81"/>
      <c r="BPD150" s="81"/>
      <c r="BPE150" s="81"/>
      <c r="BPF150" s="81"/>
      <c r="BPG150" s="81"/>
      <c r="BPH150" s="81"/>
      <c r="BPI150" s="81"/>
      <c r="BPJ150" s="81"/>
      <c r="BPK150" s="81"/>
      <c r="BPL150" s="81"/>
      <c r="BPM150" s="81"/>
      <c r="BPN150" s="81"/>
      <c r="BPO150" s="81"/>
      <c r="BPP150" s="81"/>
      <c r="BPQ150" s="81"/>
      <c r="BPR150" s="81"/>
      <c r="BPS150" s="81"/>
      <c r="BPT150" s="81"/>
      <c r="BPU150" s="81"/>
      <c r="BPV150" s="81"/>
      <c r="BPW150" s="81"/>
      <c r="BPX150" s="81"/>
      <c r="BPY150" s="81"/>
      <c r="BPZ150" s="81"/>
      <c r="BQA150" s="81"/>
      <c r="BQB150" s="81"/>
      <c r="BQC150" s="81"/>
      <c r="BQD150" s="81"/>
      <c r="BQE150" s="81"/>
      <c r="BQF150" s="81"/>
      <c r="BQG150" s="81"/>
      <c r="BQH150" s="81"/>
      <c r="BQI150" s="81"/>
      <c r="BQJ150" s="81"/>
      <c r="BQK150" s="81"/>
      <c r="BQL150" s="81"/>
      <c r="BQM150" s="81"/>
      <c r="BQN150" s="81"/>
      <c r="BQO150" s="81"/>
      <c r="BQP150" s="81"/>
      <c r="BQQ150" s="81"/>
      <c r="BQR150" s="81"/>
      <c r="BQS150" s="81"/>
      <c r="BQT150" s="81"/>
      <c r="BQU150" s="81"/>
      <c r="BQV150" s="81"/>
      <c r="BQW150" s="81"/>
      <c r="BQX150" s="81"/>
      <c r="BQY150" s="81"/>
      <c r="BQZ150" s="81"/>
      <c r="BRA150" s="81"/>
      <c r="BRB150" s="81"/>
      <c r="BRC150" s="81"/>
      <c r="BRD150" s="81"/>
      <c r="BRE150" s="81"/>
      <c r="BRF150" s="81"/>
      <c r="BRG150" s="81"/>
      <c r="BRH150" s="81"/>
      <c r="BRI150" s="81"/>
      <c r="BRJ150" s="81"/>
      <c r="BRK150" s="81"/>
      <c r="BRL150" s="81"/>
      <c r="BRM150" s="81"/>
      <c r="BRN150" s="81"/>
      <c r="BRO150" s="81"/>
      <c r="BRP150" s="81"/>
      <c r="BRQ150" s="81"/>
      <c r="BRR150" s="81"/>
      <c r="BRS150" s="81"/>
      <c r="BRT150" s="81"/>
      <c r="BRU150" s="81"/>
      <c r="BRV150" s="81"/>
      <c r="BRW150" s="81"/>
      <c r="BRX150" s="81"/>
      <c r="BRY150" s="81"/>
      <c r="BRZ150" s="81"/>
      <c r="BSA150" s="81"/>
      <c r="BSB150" s="81"/>
      <c r="BSC150" s="81"/>
      <c r="BSD150" s="81"/>
      <c r="BSE150" s="81"/>
      <c r="BSF150" s="81"/>
      <c r="BSG150" s="81"/>
      <c r="BSH150" s="81"/>
      <c r="BSI150" s="81"/>
      <c r="BSJ150" s="81"/>
      <c r="BSK150" s="81"/>
      <c r="BSL150" s="81"/>
      <c r="BSM150" s="81"/>
      <c r="BSN150" s="81"/>
      <c r="BSO150" s="81"/>
      <c r="BSP150" s="81"/>
      <c r="BSQ150" s="81"/>
      <c r="BSR150" s="81"/>
      <c r="BSS150" s="81"/>
      <c r="BST150" s="81"/>
      <c r="BSU150" s="81"/>
      <c r="BSV150" s="81"/>
      <c r="BSW150" s="81"/>
      <c r="BSX150" s="81"/>
      <c r="BSY150" s="81"/>
      <c r="BSZ150" s="81"/>
      <c r="BTA150" s="81"/>
      <c r="BTB150" s="81"/>
      <c r="BTC150" s="81"/>
      <c r="BTD150" s="81"/>
      <c r="BTE150" s="81"/>
      <c r="BTF150" s="81"/>
      <c r="BTG150" s="81"/>
      <c r="BTH150" s="81"/>
      <c r="BTI150" s="81"/>
      <c r="BTJ150" s="81"/>
      <c r="BTK150" s="81"/>
      <c r="BTL150" s="81"/>
      <c r="BTM150" s="81"/>
      <c r="BTN150" s="81"/>
      <c r="BTO150" s="81"/>
      <c r="BTP150" s="81"/>
      <c r="BTQ150" s="81"/>
      <c r="BTR150" s="81"/>
      <c r="BTS150" s="81"/>
      <c r="BTT150" s="81"/>
      <c r="BTU150" s="81"/>
      <c r="BTV150" s="81"/>
      <c r="BTW150" s="81"/>
      <c r="BTX150" s="81"/>
      <c r="BTY150" s="81"/>
      <c r="BTZ150" s="81"/>
      <c r="BUA150" s="81"/>
      <c r="BUB150" s="81"/>
      <c r="BUC150" s="81"/>
      <c r="BUD150" s="81"/>
      <c r="BUE150" s="81"/>
      <c r="BUF150" s="81"/>
      <c r="BUG150" s="81"/>
      <c r="BUH150" s="81"/>
      <c r="BUI150" s="81"/>
      <c r="BUJ150" s="81"/>
      <c r="BUK150" s="81"/>
      <c r="BUL150" s="81"/>
      <c r="BUM150" s="81"/>
      <c r="BUN150" s="81"/>
      <c r="BUO150" s="81"/>
      <c r="BUP150" s="81"/>
      <c r="BUQ150" s="81"/>
      <c r="BUR150" s="81"/>
      <c r="BUS150" s="81"/>
      <c r="BUT150" s="81"/>
      <c r="BUU150" s="81"/>
      <c r="BUV150" s="81"/>
      <c r="BUW150" s="81"/>
      <c r="BUX150" s="81"/>
      <c r="BUY150" s="81"/>
      <c r="BUZ150" s="81"/>
      <c r="BVA150" s="81"/>
      <c r="BVB150" s="81"/>
      <c r="BVC150" s="81"/>
      <c r="BVD150" s="81"/>
      <c r="BVE150" s="81"/>
      <c r="BVF150" s="81"/>
      <c r="BVG150" s="81"/>
      <c r="BVH150" s="81"/>
      <c r="BVI150" s="81"/>
      <c r="BVJ150" s="81"/>
      <c r="BVK150" s="81"/>
      <c r="BVL150" s="81"/>
      <c r="BVM150" s="81"/>
      <c r="BVN150" s="81"/>
      <c r="BVO150" s="81"/>
      <c r="BVP150" s="81"/>
      <c r="BVQ150" s="81"/>
      <c r="BVR150" s="81"/>
      <c r="BVS150" s="81"/>
      <c r="BVT150" s="81"/>
      <c r="BVU150" s="81"/>
      <c r="BVV150" s="81"/>
      <c r="BVW150" s="81"/>
      <c r="BVX150" s="81"/>
      <c r="BVY150" s="81"/>
      <c r="BVZ150" s="81"/>
      <c r="BWA150" s="81"/>
      <c r="BWB150" s="81"/>
      <c r="BWC150" s="81"/>
      <c r="BWD150" s="81"/>
      <c r="BWE150" s="81"/>
      <c r="BWF150" s="81"/>
      <c r="BWG150" s="81"/>
      <c r="BWH150" s="81"/>
      <c r="BWI150" s="81"/>
      <c r="BWJ150" s="81"/>
      <c r="BWK150" s="81"/>
      <c r="BWL150" s="81"/>
      <c r="BWM150" s="81"/>
      <c r="BWN150" s="81"/>
      <c r="BWO150" s="81"/>
      <c r="BWP150" s="81"/>
      <c r="BWQ150" s="81"/>
      <c r="BWR150" s="81"/>
      <c r="BWS150" s="81"/>
      <c r="BWT150" s="81"/>
      <c r="BWU150" s="81"/>
      <c r="BWV150" s="81"/>
      <c r="BWW150" s="81"/>
      <c r="BWX150" s="81"/>
      <c r="BWY150" s="81"/>
      <c r="BWZ150" s="81"/>
      <c r="BXA150" s="81"/>
      <c r="BXB150" s="81"/>
      <c r="BXC150" s="81"/>
      <c r="BXD150" s="81"/>
      <c r="BXE150" s="81"/>
      <c r="BXF150" s="81"/>
      <c r="BXG150" s="81"/>
      <c r="BXH150" s="81"/>
      <c r="BXI150" s="81"/>
      <c r="BXJ150" s="81"/>
      <c r="BXK150" s="81"/>
      <c r="BXL150" s="81"/>
      <c r="BXM150" s="81"/>
      <c r="BXN150" s="81"/>
      <c r="BXO150" s="81"/>
      <c r="BXP150" s="81"/>
      <c r="BXQ150" s="81"/>
      <c r="BXR150" s="81"/>
      <c r="BXS150" s="81"/>
      <c r="BXT150" s="81"/>
      <c r="BXU150" s="81"/>
      <c r="BXV150" s="81"/>
      <c r="BXW150" s="81"/>
      <c r="BXX150" s="81"/>
      <c r="BXY150" s="81"/>
      <c r="BXZ150" s="81"/>
      <c r="BYA150" s="81"/>
      <c r="BYB150" s="81"/>
      <c r="BYC150" s="81"/>
      <c r="BYD150" s="81"/>
      <c r="BYE150" s="81"/>
      <c r="BYF150" s="81"/>
      <c r="BYG150" s="81"/>
      <c r="BYH150" s="81"/>
      <c r="BYI150" s="81"/>
      <c r="BYJ150" s="81"/>
      <c r="BYK150" s="81"/>
      <c r="BYL150" s="81"/>
      <c r="BYM150" s="81"/>
      <c r="BYN150" s="81"/>
      <c r="BYO150" s="81"/>
      <c r="BYP150" s="81"/>
      <c r="BYQ150" s="81"/>
      <c r="BYR150" s="81"/>
      <c r="BYS150" s="81"/>
      <c r="BYT150" s="81"/>
      <c r="BYU150" s="81"/>
      <c r="BYV150" s="81"/>
      <c r="BYW150" s="81"/>
      <c r="BYX150" s="81"/>
      <c r="BYY150" s="81"/>
      <c r="BYZ150" s="81"/>
      <c r="BZA150" s="81"/>
      <c r="BZB150" s="81"/>
      <c r="BZC150" s="81"/>
      <c r="BZD150" s="81"/>
      <c r="BZE150" s="81"/>
      <c r="BZF150" s="81"/>
      <c r="BZG150" s="81"/>
      <c r="BZH150" s="81"/>
      <c r="BZI150" s="81"/>
      <c r="BZJ150" s="81"/>
      <c r="BZK150" s="81"/>
      <c r="BZL150" s="81"/>
      <c r="BZM150" s="81"/>
      <c r="BZN150" s="81"/>
      <c r="BZO150" s="81"/>
      <c r="BZP150" s="81"/>
      <c r="BZQ150" s="81"/>
      <c r="BZR150" s="81"/>
      <c r="BZS150" s="81"/>
      <c r="BZT150" s="81"/>
      <c r="BZU150" s="81"/>
      <c r="BZV150" s="81"/>
      <c r="BZW150" s="81"/>
      <c r="BZX150" s="81"/>
      <c r="BZY150" s="81"/>
      <c r="BZZ150" s="81"/>
      <c r="CAA150" s="81"/>
      <c r="CAB150" s="81"/>
      <c r="CAC150" s="81"/>
      <c r="CAD150" s="81"/>
      <c r="CAE150" s="81"/>
      <c r="CAF150" s="81"/>
      <c r="CAG150" s="81"/>
      <c r="CAH150" s="81"/>
      <c r="CAI150" s="81"/>
      <c r="CAJ150" s="81"/>
      <c r="CAK150" s="81"/>
      <c r="CAL150" s="81"/>
      <c r="CAM150" s="81"/>
      <c r="CAN150" s="81"/>
      <c r="CAO150" s="81"/>
      <c r="CAP150" s="81"/>
      <c r="CAQ150" s="81"/>
      <c r="CAR150" s="81"/>
      <c r="CAS150" s="81"/>
      <c r="CAT150" s="81"/>
      <c r="CAU150" s="81"/>
      <c r="CAV150" s="81"/>
      <c r="CAW150" s="81"/>
      <c r="CAX150" s="81"/>
      <c r="CAY150" s="81"/>
      <c r="CAZ150" s="81"/>
      <c r="CBA150" s="81"/>
      <c r="CBB150" s="81"/>
      <c r="CBC150" s="81"/>
      <c r="CBD150" s="81"/>
      <c r="CBE150" s="81"/>
      <c r="CBF150" s="81"/>
      <c r="CBG150" s="81"/>
      <c r="CBH150" s="81"/>
      <c r="CBI150" s="81"/>
      <c r="CBJ150" s="81"/>
      <c r="CBK150" s="81"/>
      <c r="CBL150" s="81"/>
      <c r="CBM150" s="81"/>
      <c r="CBN150" s="81"/>
      <c r="CBO150" s="81"/>
      <c r="CBP150" s="81"/>
      <c r="CBQ150" s="81"/>
      <c r="CBR150" s="81"/>
      <c r="CBS150" s="81"/>
      <c r="CBT150" s="81"/>
      <c r="CBU150" s="81"/>
      <c r="CBV150" s="81"/>
      <c r="CBW150" s="81"/>
      <c r="CBX150" s="81"/>
      <c r="CBY150" s="81"/>
      <c r="CBZ150" s="81"/>
      <c r="CCA150" s="81"/>
      <c r="CCB150" s="81"/>
      <c r="CCC150" s="81"/>
      <c r="CCD150" s="81"/>
      <c r="CCE150" s="81"/>
      <c r="CCF150" s="81"/>
      <c r="CCG150" s="81"/>
      <c r="CCH150" s="81"/>
      <c r="CCI150" s="81"/>
      <c r="CCJ150" s="81"/>
      <c r="CCK150" s="81"/>
      <c r="CCL150" s="81"/>
      <c r="CCM150" s="81"/>
      <c r="CCN150" s="81"/>
      <c r="CCO150" s="81"/>
      <c r="CCP150" s="81"/>
      <c r="CCQ150" s="81"/>
      <c r="CCR150" s="81"/>
      <c r="CCS150" s="81"/>
      <c r="CCT150" s="81"/>
      <c r="CCU150" s="81"/>
      <c r="CCV150" s="81"/>
      <c r="CCW150" s="81"/>
      <c r="CCX150" s="81"/>
      <c r="CCY150" s="81"/>
      <c r="CCZ150" s="81"/>
      <c r="CDA150" s="81"/>
      <c r="CDB150" s="81"/>
      <c r="CDC150" s="81"/>
      <c r="CDD150" s="81"/>
      <c r="CDE150" s="81"/>
      <c r="CDF150" s="81"/>
      <c r="CDG150" s="81"/>
      <c r="CDH150" s="81"/>
      <c r="CDI150" s="81"/>
      <c r="CDJ150" s="81"/>
      <c r="CDK150" s="81"/>
      <c r="CDL150" s="81"/>
      <c r="CDM150" s="81"/>
      <c r="CDN150" s="81"/>
      <c r="CDO150" s="81"/>
      <c r="CDP150" s="81"/>
      <c r="CDQ150" s="81"/>
      <c r="CDR150" s="81"/>
      <c r="CDS150" s="81"/>
      <c r="CDT150" s="81"/>
      <c r="CDU150" s="81"/>
      <c r="CDV150" s="81"/>
      <c r="CDW150" s="81"/>
      <c r="CDX150" s="81"/>
      <c r="CDY150" s="81"/>
      <c r="CDZ150" s="81"/>
      <c r="CEA150" s="81"/>
      <c r="CEB150" s="81"/>
      <c r="CEC150" s="81"/>
      <c r="CED150" s="81"/>
      <c r="CEE150" s="81"/>
      <c r="CEF150" s="81"/>
      <c r="CEG150" s="81"/>
      <c r="CEH150" s="81"/>
      <c r="CEI150" s="81"/>
      <c r="CEJ150" s="81"/>
      <c r="CEK150" s="81"/>
      <c r="CEL150" s="81"/>
      <c r="CEM150" s="81"/>
      <c r="CEN150" s="81"/>
      <c r="CEO150" s="81"/>
      <c r="CEP150" s="81"/>
      <c r="CEQ150" s="81"/>
      <c r="CER150" s="81"/>
      <c r="CES150" s="81"/>
      <c r="CET150" s="81"/>
      <c r="CEU150" s="81"/>
      <c r="CEV150" s="81"/>
      <c r="CEW150" s="81"/>
      <c r="CEX150" s="81"/>
      <c r="CEY150" s="81"/>
      <c r="CEZ150" s="81"/>
      <c r="CFA150" s="81"/>
      <c r="CFB150" s="81"/>
      <c r="CFC150" s="81"/>
      <c r="CFD150" s="81"/>
      <c r="CFE150" s="81"/>
      <c r="CFF150" s="81"/>
      <c r="CFG150" s="81"/>
      <c r="CFH150" s="81"/>
      <c r="CFI150" s="81"/>
      <c r="CFJ150" s="81"/>
      <c r="CFK150" s="81"/>
      <c r="CFL150" s="81"/>
      <c r="CFM150" s="81"/>
      <c r="CFN150" s="81"/>
      <c r="CFO150" s="81"/>
      <c r="CFP150" s="81"/>
      <c r="CFQ150" s="81"/>
      <c r="CFR150" s="81"/>
      <c r="CFS150" s="81"/>
      <c r="CFT150" s="81"/>
      <c r="CFU150" s="81"/>
      <c r="CFV150" s="81"/>
      <c r="CFW150" s="81"/>
      <c r="CFX150" s="81"/>
      <c r="CFY150" s="81"/>
      <c r="CFZ150" s="81"/>
      <c r="CGA150" s="81"/>
      <c r="CGB150" s="81"/>
      <c r="CGC150" s="81"/>
      <c r="CGD150" s="81"/>
      <c r="CGE150" s="81"/>
      <c r="CGF150" s="81"/>
      <c r="CGG150" s="81"/>
      <c r="CGH150" s="81"/>
      <c r="CGI150" s="81"/>
      <c r="CGJ150" s="81"/>
      <c r="CGK150" s="81"/>
      <c r="CGL150" s="81"/>
      <c r="CGM150" s="81"/>
      <c r="CGN150" s="81"/>
      <c r="CGO150" s="81"/>
      <c r="CGP150" s="81"/>
      <c r="CGQ150" s="81"/>
      <c r="CGR150" s="81"/>
      <c r="CGS150" s="81"/>
      <c r="CGT150" s="81"/>
      <c r="CGU150" s="81"/>
      <c r="CGV150" s="81"/>
      <c r="CGW150" s="81"/>
      <c r="CGX150" s="81"/>
      <c r="CGY150" s="81"/>
      <c r="CGZ150" s="81"/>
      <c r="CHA150" s="81"/>
      <c r="CHB150" s="81"/>
      <c r="CHC150" s="81"/>
      <c r="CHD150" s="81"/>
      <c r="CHE150" s="81"/>
      <c r="CHF150" s="81"/>
      <c r="CHG150" s="81"/>
      <c r="CHH150" s="81"/>
      <c r="CHI150" s="81"/>
      <c r="CHJ150" s="81"/>
      <c r="CHK150" s="81"/>
      <c r="CHL150" s="81"/>
      <c r="CHM150" s="81"/>
      <c r="CHN150" s="81"/>
      <c r="CHO150" s="81"/>
      <c r="CHP150" s="81"/>
      <c r="CHQ150" s="81"/>
      <c r="CHR150" s="81"/>
      <c r="CHS150" s="81"/>
      <c r="CHT150" s="81"/>
      <c r="CHU150" s="81"/>
      <c r="CHV150" s="81"/>
      <c r="CHW150" s="81"/>
      <c r="CHX150" s="81"/>
      <c r="CHY150" s="81"/>
      <c r="CHZ150" s="81"/>
      <c r="CIA150" s="81"/>
      <c r="CIB150" s="81"/>
      <c r="CIC150" s="81"/>
      <c r="CID150" s="81"/>
      <c r="CIE150" s="81"/>
      <c r="CIF150" s="81"/>
      <c r="CIG150" s="81"/>
      <c r="CIH150" s="81"/>
      <c r="CII150" s="81"/>
      <c r="CIJ150" s="81"/>
      <c r="CIK150" s="81"/>
      <c r="CIL150" s="81"/>
      <c r="CIM150" s="81"/>
      <c r="CIN150" s="81"/>
      <c r="CIO150" s="81"/>
      <c r="CIP150" s="81"/>
      <c r="CIQ150" s="81"/>
      <c r="CIR150" s="81"/>
      <c r="CIS150" s="81"/>
      <c r="CIT150" s="81"/>
      <c r="CIU150" s="81"/>
      <c r="CIV150" s="81"/>
      <c r="CIW150" s="81"/>
      <c r="CIX150" s="81"/>
      <c r="CIY150" s="81"/>
      <c r="CIZ150" s="81"/>
      <c r="CJA150" s="81"/>
      <c r="CJB150" s="81"/>
      <c r="CJC150" s="81"/>
      <c r="CJD150" s="81"/>
      <c r="CJE150" s="81"/>
      <c r="CJF150" s="81"/>
      <c r="CJG150" s="81"/>
      <c r="CJH150" s="81"/>
      <c r="CJI150" s="81"/>
      <c r="CJJ150" s="81"/>
      <c r="CJK150" s="81"/>
      <c r="CJL150" s="81"/>
      <c r="CJM150" s="81"/>
      <c r="CJN150" s="81"/>
      <c r="CJO150" s="81"/>
      <c r="CJP150" s="81"/>
      <c r="CJQ150" s="81"/>
      <c r="CJR150" s="81"/>
      <c r="CJS150" s="81"/>
      <c r="CJT150" s="81"/>
      <c r="CJU150" s="81"/>
      <c r="CJV150" s="81"/>
      <c r="CJW150" s="81"/>
      <c r="CJX150" s="81"/>
      <c r="CJY150" s="81"/>
      <c r="CJZ150" s="81"/>
      <c r="CKA150" s="81"/>
      <c r="CKB150" s="81"/>
      <c r="CKC150" s="81"/>
      <c r="CKD150" s="81"/>
      <c r="CKE150" s="81"/>
      <c r="CKF150" s="81"/>
      <c r="CKG150" s="81"/>
      <c r="CKH150" s="81"/>
      <c r="CKI150" s="81"/>
      <c r="CKJ150" s="81"/>
      <c r="CKK150" s="81"/>
      <c r="CKL150" s="81"/>
      <c r="CKM150" s="81"/>
      <c r="CKN150" s="81"/>
      <c r="CKO150" s="81"/>
      <c r="CKP150" s="81"/>
      <c r="CKQ150" s="81"/>
      <c r="CKR150" s="81"/>
      <c r="CKS150" s="81"/>
      <c r="CKT150" s="81"/>
      <c r="CKU150" s="81"/>
      <c r="CKV150" s="81"/>
      <c r="CKW150" s="81"/>
      <c r="CKX150" s="81"/>
      <c r="CKY150" s="81"/>
      <c r="CKZ150" s="81"/>
      <c r="CLA150" s="81"/>
      <c r="CLB150" s="81"/>
      <c r="CLC150" s="81"/>
      <c r="CLD150" s="81"/>
      <c r="CLE150" s="81"/>
      <c r="CLF150" s="81"/>
      <c r="CLG150" s="81"/>
      <c r="CLH150" s="81"/>
      <c r="CLI150" s="81"/>
      <c r="CLJ150" s="81"/>
      <c r="CLK150" s="81"/>
      <c r="CLL150" s="81"/>
      <c r="CLM150" s="81"/>
      <c r="CLN150" s="81"/>
      <c r="CLO150" s="81"/>
      <c r="CLP150" s="81"/>
      <c r="CLQ150" s="81"/>
      <c r="CLR150" s="81"/>
      <c r="CLS150" s="81"/>
      <c r="CLT150" s="81"/>
      <c r="CLU150" s="81"/>
      <c r="CLV150" s="81"/>
      <c r="CLW150" s="81"/>
      <c r="CLX150" s="81"/>
      <c r="CLY150" s="81"/>
      <c r="CLZ150" s="81"/>
      <c r="CMA150" s="81"/>
      <c r="CMB150" s="81"/>
      <c r="CMC150" s="81"/>
      <c r="CMD150" s="81"/>
      <c r="CME150" s="81"/>
      <c r="CMF150" s="81"/>
      <c r="CMG150" s="81"/>
      <c r="CMH150" s="81"/>
      <c r="CMI150" s="81"/>
      <c r="CMJ150" s="81"/>
      <c r="CMK150" s="81"/>
      <c r="CML150" s="81"/>
      <c r="CMM150" s="81"/>
      <c r="CMN150" s="81"/>
      <c r="CMO150" s="81"/>
      <c r="CMP150" s="81"/>
      <c r="CMQ150" s="81"/>
      <c r="CMR150" s="81"/>
      <c r="CMS150" s="81"/>
      <c r="CMT150" s="81"/>
      <c r="CMU150" s="81"/>
      <c r="CMV150" s="81"/>
      <c r="CMW150" s="81"/>
      <c r="CMX150" s="81"/>
      <c r="CMY150" s="81"/>
      <c r="CMZ150" s="81"/>
      <c r="CNA150" s="81"/>
      <c r="CNB150" s="81"/>
      <c r="CNC150" s="81"/>
      <c r="CND150" s="81"/>
      <c r="CNE150" s="81"/>
      <c r="CNF150" s="81"/>
      <c r="CNG150" s="81"/>
      <c r="CNH150" s="81"/>
      <c r="CNI150" s="81"/>
      <c r="CNJ150" s="81"/>
      <c r="CNK150" s="81"/>
      <c r="CNL150" s="81"/>
      <c r="CNM150" s="81"/>
      <c r="CNN150" s="81"/>
      <c r="CNO150" s="81"/>
      <c r="CNP150" s="81"/>
      <c r="CNQ150" s="81"/>
      <c r="CNR150" s="81"/>
      <c r="CNS150" s="81"/>
      <c r="CNT150" s="81"/>
      <c r="CNU150" s="81"/>
      <c r="CNV150" s="81"/>
      <c r="CNW150" s="81"/>
      <c r="CNX150" s="81"/>
      <c r="CNY150" s="81"/>
      <c r="CNZ150" s="81"/>
      <c r="COA150" s="81"/>
      <c r="COB150" s="81"/>
      <c r="COC150" s="81"/>
      <c r="COD150" s="81"/>
      <c r="COE150" s="81"/>
      <c r="COF150" s="81"/>
      <c r="COG150" s="81"/>
      <c r="COH150" s="81"/>
      <c r="COI150" s="81"/>
      <c r="COJ150" s="81"/>
      <c r="COK150" s="81"/>
      <c r="COL150" s="81"/>
      <c r="COM150" s="81"/>
      <c r="CON150" s="81"/>
      <c r="COO150" s="81"/>
      <c r="COP150" s="81"/>
      <c r="COQ150" s="81"/>
      <c r="COR150" s="81"/>
      <c r="COS150" s="81"/>
      <c r="COT150" s="81"/>
      <c r="COU150" s="81"/>
      <c r="COV150" s="81"/>
      <c r="COW150" s="81"/>
      <c r="COX150" s="81"/>
      <c r="COY150" s="81"/>
      <c r="COZ150" s="81"/>
      <c r="CPA150" s="81"/>
      <c r="CPB150" s="81"/>
      <c r="CPC150" s="81"/>
      <c r="CPD150" s="81"/>
      <c r="CPE150" s="81"/>
      <c r="CPF150" s="81"/>
      <c r="CPG150" s="81"/>
      <c r="CPH150" s="81"/>
      <c r="CPI150" s="81"/>
      <c r="CPJ150" s="81"/>
      <c r="CPK150" s="81"/>
      <c r="CPL150" s="81"/>
      <c r="CPM150" s="81"/>
      <c r="CPN150" s="81"/>
      <c r="CPO150" s="81"/>
      <c r="CPP150" s="81"/>
      <c r="CPQ150" s="81"/>
      <c r="CPR150" s="81"/>
      <c r="CPS150" s="81"/>
      <c r="CPT150" s="81"/>
      <c r="CPU150" s="81"/>
      <c r="CPV150" s="81"/>
      <c r="CPW150" s="81"/>
      <c r="CPX150" s="81"/>
      <c r="CPY150" s="81"/>
      <c r="CPZ150" s="81"/>
      <c r="CQA150" s="81"/>
      <c r="CQB150" s="81"/>
      <c r="CQC150" s="81"/>
      <c r="CQD150" s="81"/>
      <c r="CQE150" s="81"/>
      <c r="CQF150" s="81"/>
      <c r="CQG150" s="81"/>
      <c r="CQH150" s="81"/>
      <c r="CQI150" s="81"/>
      <c r="CQJ150" s="81"/>
      <c r="CQK150" s="81"/>
      <c r="CQL150" s="81"/>
      <c r="CQM150" s="81"/>
      <c r="CQN150" s="81"/>
      <c r="CQO150" s="81"/>
      <c r="CQP150" s="81"/>
      <c r="CQQ150" s="81"/>
      <c r="CQR150" s="81"/>
      <c r="CQS150" s="81"/>
      <c r="CQT150" s="81"/>
      <c r="CQU150" s="81"/>
      <c r="CQV150" s="81"/>
      <c r="CQW150" s="81"/>
      <c r="CQX150" s="81"/>
      <c r="CQY150" s="81"/>
      <c r="CQZ150" s="81"/>
      <c r="CRA150" s="81"/>
      <c r="CRB150" s="81"/>
      <c r="CRC150" s="81"/>
      <c r="CRD150" s="81"/>
      <c r="CRE150" s="81"/>
      <c r="CRF150" s="81"/>
      <c r="CRG150" s="81"/>
      <c r="CRH150" s="81"/>
      <c r="CRI150" s="81"/>
      <c r="CRJ150" s="81"/>
      <c r="CRK150" s="81"/>
      <c r="CRL150" s="81"/>
      <c r="CRM150" s="81"/>
      <c r="CRN150" s="81"/>
      <c r="CRO150" s="81"/>
      <c r="CRP150" s="81"/>
      <c r="CRQ150" s="81"/>
      <c r="CRR150" s="81"/>
      <c r="CRS150" s="81"/>
      <c r="CRT150" s="81"/>
      <c r="CRU150" s="81"/>
      <c r="CRV150" s="81"/>
      <c r="CRW150" s="81"/>
      <c r="CRX150" s="81"/>
      <c r="CRY150" s="81"/>
      <c r="CRZ150" s="81"/>
      <c r="CSA150" s="81"/>
      <c r="CSB150" s="81"/>
      <c r="CSC150" s="81"/>
      <c r="CSD150" s="81"/>
      <c r="CSE150" s="81"/>
      <c r="CSF150" s="81"/>
      <c r="CSG150" s="81"/>
      <c r="CSH150" s="81"/>
      <c r="CSI150" s="81"/>
      <c r="CSJ150" s="81"/>
      <c r="CSK150" s="81"/>
      <c r="CSL150" s="81"/>
      <c r="CSM150" s="81"/>
      <c r="CSN150" s="81"/>
      <c r="CSO150" s="81"/>
      <c r="CSP150" s="81"/>
      <c r="CSQ150" s="81"/>
      <c r="CSR150" s="81"/>
      <c r="CSS150" s="81"/>
      <c r="CST150" s="81"/>
      <c r="CSU150" s="81"/>
      <c r="CSV150" s="81"/>
      <c r="CSW150" s="81"/>
      <c r="CSX150" s="81"/>
      <c r="CSY150" s="81"/>
      <c r="CSZ150" s="81"/>
      <c r="CTA150" s="81"/>
      <c r="CTB150" s="81"/>
      <c r="CTC150" s="81"/>
      <c r="CTD150" s="81"/>
      <c r="CTE150" s="81"/>
      <c r="CTF150" s="81"/>
      <c r="CTG150" s="81"/>
      <c r="CTH150" s="81"/>
      <c r="CTI150" s="81"/>
      <c r="CTJ150" s="81"/>
      <c r="CTK150" s="81"/>
      <c r="CTL150" s="81"/>
      <c r="CTM150" s="81"/>
      <c r="CTN150" s="81"/>
      <c r="CTO150" s="81"/>
      <c r="CTP150" s="81"/>
      <c r="CTQ150" s="81"/>
      <c r="CTR150" s="81"/>
      <c r="CTS150" s="81"/>
      <c r="CTT150" s="81"/>
      <c r="CTU150" s="81"/>
      <c r="CTV150" s="81"/>
      <c r="CTW150" s="81"/>
      <c r="CTX150" s="81"/>
      <c r="CTY150" s="81"/>
      <c r="CTZ150" s="81"/>
      <c r="CUA150" s="81"/>
      <c r="CUB150" s="81"/>
      <c r="CUC150" s="81"/>
      <c r="CUD150" s="81"/>
      <c r="CUE150" s="81"/>
      <c r="CUF150" s="81"/>
      <c r="CUG150" s="81"/>
      <c r="CUH150" s="81"/>
      <c r="CUI150" s="81"/>
      <c r="CUJ150" s="81"/>
      <c r="CUK150" s="81"/>
      <c r="CUL150" s="81"/>
      <c r="CUM150" s="81"/>
      <c r="CUN150" s="81"/>
      <c r="CUO150" s="81"/>
      <c r="CUP150" s="81"/>
      <c r="CUQ150" s="81"/>
      <c r="CUR150" s="81"/>
      <c r="CUS150" s="81"/>
      <c r="CUT150" s="81"/>
      <c r="CUU150" s="81"/>
      <c r="CUV150" s="81"/>
      <c r="CUW150" s="81"/>
      <c r="CUX150" s="81"/>
      <c r="CUY150" s="81"/>
      <c r="CUZ150" s="81"/>
      <c r="CVA150" s="81"/>
      <c r="CVB150" s="81"/>
      <c r="CVC150" s="81"/>
      <c r="CVD150" s="81"/>
      <c r="CVE150" s="81"/>
      <c r="CVF150" s="81"/>
      <c r="CVG150" s="81"/>
      <c r="CVH150" s="81"/>
      <c r="CVI150" s="81"/>
      <c r="CVJ150" s="81"/>
      <c r="CVK150" s="81"/>
      <c r="CVL150" s="81"/>
      <c r="CVM150" s="81"/>
      <c r="CVN150" s="81"/>
      <c r="CVO150" s="81"/>
      <c r="CVP150" s="81"/>
      <c r="CVQ150" s="81"/>
      <c r="CVR150" s="81"/>
      <c r="CVS150" s="81"/>
      <c r="CVT150" s="81"/>
      <c r="CVU150" s="81"/>
      <c r="CVV150" s="81"/>
      <c r="CVW150" s="81"/>
      <c r="CVX150" s="81"/>
      <c r="CVY150" s="81"/>
      <c r="CVZ150" s="81"/>
      <c r="CWA150" s="81"/>
      <c r="CWB150" s="81"/>
      <c r="CWC150" s="81"/>
      <c r="CWD150" s="81"/>
      <c r="CWE150" s="81"/>
      <c r="CWF150" s="81"/>
      <c r="CWG150" s="81"/>
      <c r="CWH150" s="81"/>
      <c r="CWI150" s="81"/>
      <c r="CWJ150" s="81"/>
      <c r="CWK150" s="81"/>
      <c r="CWL150" s="81"/>
      <c r="CWM150" s="81"/>
      <c r="CWN150" s="81"/>
      <c r="CWO150" s="81"/>
      <c r="CWP150" s="81"/>
      <c r="CWQ150" s="81"/>
      <c r="CWR150" s="81"/>
      <c r="CWS150" s="81"/>
      <c r="CWT150" s="81"/>
      <c r="CWU150" s="81"/>
      <c r="CWV150" s="81"/>
      <c r="CWW150" s="81"/>
      <c r="CWX150" s="81"/>
      <c r="CWY150" s="81"/>
      <c r="CWZ150" s="81"/>
      <c r="CXA150" s="81"/>
      <c r="CXB150" s="81"/>
      <c r="CXC150" s="81"/>
      <c r="CXD150" s="81"/>
      <c r="CXE150" s="81"/>
      <c r="CXF150" s="81"/>
      <c r="CXG150" s="81"/>
      <c r="CXH150" s="81"/>
      <c r="CXI150" s="81"/>
      <c r="CXJ150" s="81"/>
      <c r="CXK150" s="81"/>
      <c r="CXL150" s="81"/>
      <c r="CXM150" s="81"/>
      <c r="CXN150" s="81"/>
      <c r="CXO150" s="81"/>
      <c r="CXP150" s="81"/>
      <c r="CXQ150" s="81"/>
      <c r="CXR150" s="81"/>
      <c r="CXS150" s="81"/>
      <c r="CXT150" s="81"/>
      <c r="CXU150" s="81"/>
      <c r="CXV150" s="81"/>
      <c r="CXW150" s="81"/>
      <c r="CXX150" s="81"/>
      <c r="CXY150" s="81"/>
      <c r="CXZ150" s="81"/>
      <c r="CYA150" s="81"/>
      <c r="CYB150" s="81"/>
      <c r="CYC150" s="81"/>
      <c r="CYD150" s="81"/>
      <c r="CYE150" s="81"/>
      <c r="CYF150" s="81"/>
      <c r="CYG150" s="81"/>
      <c r="CYH150" s="81"/>
      <c r="CYI150" s="81"/>
      <c r="CYJ150" s="81"/>
      <c r="CYK150" s="81"/>
      <c r="CYL150" s="81"/>
      <c r="CYM150" s="81"/>
      <c r="CYN150" s="81"/>
      <c r="CYO150" s="81"/>
      <c r="CYP150" s="81"/>
      <c r="CYQ150" s="81"/>
      <c r="CYR150" s="81"/>
      <c r="CYS150" s="81"/>
      <c r="CYT150" s="81"/>
      <c r="CYU150" s="81"/>
      <c r="CYV150" s="81"/>
      <c r="CYW150" s="81"/>
      <c r="CYX150" s="81"/>
      <c r="CYY150" s="81"/>
      <c r="CYZ150" s="81"/>
      <c r="CZA150" s="81"/>
      <c r="CZB150" s="81"/>
      <c r="CZC150" s="81"/>
      <c r="CZD150" s="81"/>
      <c r="CZE150" s="81"/>
      <c r="CZF150" s="81"/>
      <c r="CZG150" s="81"/>
      <c r="CZH150" s="81"/>
      <c r="CZI150" s="81"/>
      <c r="CZJ150" s="81"/>
      <c r="CZK150" s="81"/>
      <c r="CZL150" s="81"/>
      <c r="CZM150" s="81"/>
      <c r="CZN150" s="81"/>
      <c r="CZO150" s="81"/>
      <c r="CZP150" s="81"/>
      <c r="CZQ150" s="81"/>
      <c r="CZR150" s="81"/>
      <c r="CZS150" s="81"/>
      <c r="CZT150" s="81"/>
      <c r="CZU150" s="81"/>
      <c r="CZV150" s="81"/>
      <c r="CZW150" s="81"/>
      <c r="CZX150" s="81"/>
      <c r="CZY150" s="81"/>
      <c r="CZZ150" s="81"/>
      <c r="DAA150" s="81"/>
      <c r="DAB150" s="81"/>
      <c r="DAC150" s="81"/>
      <c r="DAD150" s="81"/>
      <c r="DAE150" s="81"/>
      <c r="DAF150" s="81"/>
      <c r="DAG150" s="81"/>
      <c r="DAH150" s="81"/>
      <c r="DAI150" s="81"/>
      <c r="DAJ150" s="81"/>
      <c r="DAK150" s="81"/>
      <c r="DAL150" s="81"/>
      <c r="DAM150" s="81"/>
      <c r="DAN150" s="81"/>
      <c r="DAO150" s="81"/>
      <c r="DAP150" s="81"/>
      <c r="DAQ150" s="81"/>
      <c r="DAR150" s="81"/>
      <c r="DAS150" s="81"/>
      <c r="DAT150" s="81"/>
      <c r="DAU150" s="81"/>
      <c r="DAV150" s="81"/>
      <c r="DAW150" s="81"/>
      <c r="DAX150" s="81"/>
      <c r="DAY150" s="81"/>
      <c r="DAZ150" s="81"/>
      <c r="DBA150" s="81"/>
      <c r="DBB150" s="81"/>
      <c r="DBC150" s="81"/>
      <c r="DBD150" s="81"/>
      <c r="DBE150" s="81"/>
      <c r="DBF150" s="81"/>
      <c r="DBG150" s="81"/>
      <c r="DBH150" s="81"/>
      <c r="DBI150" s="81"/>
      <c r="DBJ150" s="81"/>
      <c r="DBK150" s="81"/>
      <c r="DBL150" s="81"/>
      <c r="DBM150" s="81"/>
      <c r="DBN150" s="81"/>
      <c r="DBO150" s="81"/>
      <c r="DBP150" s="81"/>
      <c r="DBQ150" s="81"/>
      <c r="DBR150" s="81"/>
      <c r="DBS150" s="81"/>
      <c r="DBT150" s="81"/>
      <c r="DBU150" s="81"/>
      <c r="DBV150" s="81"/>
      <c r="DBW150" s="81"/>
      <c r="DBX150" s="81"/>
      <c r="DBY150" s="81"/>
      <c r="DBZ150" s="81"/>
      <c r="DCA150" s="81"/>
      <c r="DCB150" s="81"/>
      <c r="DCC150" s="81"/>
      <c r="DCD150" s="81"/>
      <c r="DCE150" s="81"/>
      <c r="DCF150" s="81"/>
      <c r="DCG150" s="81"/>
      <c r="DCH150" s="81"/>
      <c r="DCI150" s="81"/>
      <c r="DCJ150" s="81"/>
      <c r="DCK150" s="81"/>
      <c r="DCL150" s="81"/>
      <c r="DCM150" s="81"/>
      <c r="DCN150" s="81"/>
      <c r="DCO150" s="81"/>
      <c r="DCP150" s="81"/>
      <c r="DCQ150" s="81"/>
      <c r="DCR150" s="81"/>
      <c r="DCS150" s="81"/>
      <c r="DCT150" s="81"/>
      <c r="DCU150" s="81"/>
      <c r="DCV150" s="81"/>
      <c r="DCW150" s="81"/>
      <c r="DCX150" s="81"/>
      <c r="DCY150" s="81"/>
      <c r="DCZ150" s="81"/>
      <c r="DDA150" s="81"/>
      <c r="DDB150" s="81"/>
      <c r="DDC150" s="81"/>
      <c r="DDD150" s="81"/>
      <c r="DDE150" s="81"/>
      <c r="DDF150" s="81"/>
      <c r="DDG150" s="81"/>
      <c r="DDH150" s="81"/>
      <c r="DDI150" s="81"/>
      <c r="DDJ150" s="81"/>
      <c r="DDK150" s="81"/>
      <c r="DDL150" s="81"/>
      <c r="DDM150" s="81"/>
      <c r="DDN150" s="81"/>
      <c r="DDO150" s="81"/>
      <c r="DDP150" s="81"/>
      <c r="DDQ150" s="81"/>
      <c r="DDR150" s="81"/>
      <c r="DDS150" s="81"/>
      <c r="DDT150" s="81"/>
      <c r="DDU150" s="81"/>
      <c r="DDV150" s="81"/>
      <c r="DDW150" s="81"/>
      <c r="DDX150" s="81"/>
      <c r="DDY150" s="81"/>
      <c r="DDZ150" s="81"/>
      <c r="DEA150" s="81"/>
      <c r="DEB150" s="81"/>
      <c r="DEC150" s="81"/>
      <c r="DED150" s="81"/>
      <c r="DEE150" s="81"/>
      <c r="DEF150" s="81"/>
      <c r="DEG150" s="81"/>
      <c r="DEH150" s="81"/>
      <c r="DEI150" s="81"/>
      <c r="DEJ150" s="81"/>
      <c r="DEK150" s="81"/>
      <c r="DEL150" s="81"/>
      <c r="DEM150" s="81"/>
      <c r="DEN150" s="81"/>
      <c r="DEO150" s="81"/>
      <c r="DEP150" s="81"/>
      <c r="DEQ150" s="81"/>
      <c r="DER150" s="81"/>
      <c r="DES150" s="81"/>
      <c r="DET150" s="81"/>
      <c r="DEU150" s="81"/>
      <c r="DEV150" s="81"/>
      <c r="DEW150" s="81"/>
      <c r="DEX150" s="81"/>
      <c r="DEY150" s="81"/>
      <c r="DEZ150" s="81"/>
      <c r="DFA150" s="81"/>
      <c r="DFB150" s="81"/>
      <c r="DFC150" s="81"/>
      <c r="DFD150" s="81"/>
      <c r="DFE150" s="81"/>
      <c r="DFF150" s="81"/>
      <c r="DFG150" s="81"/>
      <c r="DFH150" s="81"/>
      <c r="DFI150" s="81"/>
      <c r="DFJ150" s="81"/>
      <c r="DFK150" s="81"/>
      <c r="DFL150" s="81"/>
      <c r="DFM150" s="81"/>
      <c r="DFN150" s="81"/>
      <c r="DFO150" s="81"/>
      <c r="DFP150" s="81"/>
      <c r="DFQ150" s="81"/>
      <c r="DFR150" s="81"/>
      <c r="DFS150" s="81"/>
      <c r="DFT150" s="81"/>
      <c r="DFU150" s="81"/>
      <c r="DFV150" s="81"/>
      <c r="DFW150" s="81"/>
      <c r="DFX150" s="81"/>
      <c r="DFY150" s="81"/>
      <c r="DFZ150" s="81"/>
      <c r="DGA150" s="81"/>
      <c r="DGB150" s="81"/>
      <c r="DGC150" s="81"/>
      <c r="DGD150" s="81"/>
      <c r="DGE150" s="81"/>
      <c r="DGF150" s="81"/>
      <c r="DGG150" s="81"/>
      <c r="DGH150" s="81"/>
      <c r="DGI150" s="81"/>
      <c r="DGJ150" s="81"/>
      <c r="DGK150" s="81"/>
      <c r="DGL150" s="81"/>
      <c r="DGM150" s="81"/>
      <c r="DGN150" s="81"/>
      <c r="DGO150" s="81"/>
      <c r="DGP150" s="81"/>
      <c r="DGQ150" s="81"/>
      <c r="DGR150" s="81"/>
      <c r="DGS150" s="81"/>
      <c r="DGT150" s="81"/>
      <c r="DGU150" s="81"/>
      <c r="DGV150" s="81"/>
      <c r="DGW150" s="81"/>
      <c r="DGX150" s="81"/>
      <c r="DGY150" s="81"/>
      <c r="DGZ150" s="81"/>
      <c r="DHA150" s="81"/>
      <c r="DHB150" s="81"/>
      <c r="DHC150" s="81"/>
      <c r="DHD150" s="81"/>
      <c r="DHE150" s="81"/>
      <c r="DHF150" s="81"/>
      <c r="DHG150" s="81"/>
      <c r="DHH150" s="81"/>
      <c r="DHI150" s="81"/>
      <c r="DHJ150" s="81"/>
      <c r="DHK150" s="81"/>
      <c r="DHL150" s="81"/>
      <c r="DHM150" s="81"/>
      <c r="DHN150" s="81"/>
      <c r="DHO150" s="81"/>
      <c r="DHP150" s="81"/>
      <c r="DHQ150" s="81"/>
      <c r="DHR150" s="81"/>
      <c r="DHS150" s="81"/>
      <c r="DHT150" s="81"/>
      <c r="DHU150" s="81"/>
      <c r="DHV150" s="81"/>
      <c r="DHW150" s="81"/>
      <c r="DHX150" s="81"/>
      <c r="DHY150" s="81"/>
      <c r="DHZ150" s="81"/>
      <c r="DIA150" s="81"/>
      <c r="DIB150" s="81"/>
      <c r="DIC150" s="81"/>
      <c r="DID150" s="81"/>
      <c r="DIE150" s="81"/>
      <c r="DIF150" s="81"/>
      <c r="DIG150" s="81"/>
      <c r="DIH150" s="81"/>
      <c r="DII150" s="81"/>
      <c r="DIJ150" s="81"/>
      <c r="DIK150" s="81"/>
      <c r="DIL150" s="81"/>
      <c r="DIM150" s="81"/>
      <c r="DIN150" s="81"/>
      <c r="DIO150" s="81"/>
      <c r="DIP150" s="81"/>
      <c r="DIQ150" s="81"/>
      <c r="DIR150" s="81"/>
      <c r="DIS150" s="81"/>
      <c r="DIT150" s="81"/>
      <c r="DIU150" s="81"/>
      <c r="DIV150" s="81"/>
      <c r="DIW150" s="81"/>
      <c r="DIX150" s="81"/>
      <c r="DIY150" s="81"/>
      <c r="DIZ150" s="81"/>
      <c r="DJA150" s="81"/>
      <c r="DJB150" s="81"/>
      <c r="DJC150" s="81"/>
      <c r="DJD150" s="81"/>
      <c r="DJE150" s="81"/>
      <c r="DJF150" s="81"/>
      <c r="DJG150" s="81"/>
      <c r="DJH150" s="81"/>
      <c r="DJI150" s="81"/>
      <c r="DJJ150" s="81"/>
      <c r="DJK150" s="81"/>
      <c r="DJL150" s="81"/>
      <c r="DJM150" s="81"/>
      <c r="DJN150" s="81"/>
      <c r="DJO150" s="81"/>
      <c r="DJP150" s="81"/>
      <c r="DJQ150" s="81"/>
      <c r="DJR150" s="81"/>
      <c r="DJS150" s="81"/>
      <c r="DJT150" s="81"/>
      <c r="DJU150" s="81"/>
      <c r="DJV150" s="81"/>
      <c r="DJW150" s="81"/>
      <c r="DJX150" s="81"/>
      <c r="DJY150" s="81"/>
      <c r="DJZ150" s="81"/>
      <c r="DKA150" s="81"/>
      <c r="DKB150" s="81"/>
      <c r="DKC150" s="81"/>
      <c r="DKD150" s="81"/>
      <c r="DKE150" s="81"/>
      <c r="DKF150" s="81"/>
      <c r="DKG150" s="81"/>
      <c r="DKH150" s="81"/>
      <c r="DKI150" s="81"/>
      <c r="DKJ150" s="81"/>
      <c r="DKK150" s="81"/>
      <c r="DKL150" s="81"/>
      <c r="DKM150" s="81"/>
      <c r="DKN150" s="81"/>
      <c r="DKO150" s="81"/>
      <c r="DKP150" s="81"/>
      <c r="DKQ150" s="81"/>
      <c r="DKR150" s="81"/>
      <c r="DKS150" s="81"/>
      <c r="DKT150" s="81"/>
      <c r="DKU150" s="81"/>
      <c r="DKV150" s="81"/>
      <c r="DKW150" s="81"/>
      <c r="DKX150" s="81"/>
      <c r="DKY150" s="81"/>
      <c r="DKZ150" s="81"/>
      <c r="DLA150" s="81"/>
      <c r="DLB150" s="81"/>
      <c r="DLC150" s="81"/>
      <c r="DLD150" s="81"/>
      <c r="DLE150" s="81"/>
      <c r="DLF150" s="81"/>
      <c r="DLG150" s="81"/>
      <c r="DLH150" s="81"/>
      <c r="DLI150" s="81"/>
      <c r="DLJ150" s="81"/>
      <c r="DLK150" s="81"/>
      <c r="DLL150" s="81"/>
      <c r="DLM150" s="81"/>
      <c r="DLN150" s="81"/>
      <c r="DLO150" s="81"/>
      <c r="DLP150" s="81"/>
      <c r="DLQ150" s="81"/>
      <c r="DLR150" s="81"/>
      <c r="DLS150" s="81"/>
      <c r="DLT150" s="81"/>
      <c r="DLU150" s="81"/>
      <c r="DLV150" s="81"/>
      <c r="DLW150" s="81"/>
      <c r="DLX150" s="81"/>
      <c r="DLY150" s="81"/>
      <c r="DLZ150" s="81"/>
      <c r="DMA150" s="81"/>
      <c r="DMB150" s="81"/>
      <c r="DMC150" s="81"/>
      <c r="DMD150" s="81"/>
      <c r="DME150" s="81"/>
      <c r="DMF150" s="81"/>
      <c r="DMG150" s="81"/>
      <c r="DMH150" s="81"/>
      <c r="DMI150" s="81"/>
      <c r="DMJ150" s="81"/>
      <c r="DMK150" s="81"/>
      <c r="DML150" s="81"/>
      <c r="DMM150" s="81"/>
      <c r="DMN150" s="81"/>
      <c r="DMO150" s="81"/>
      <c r="DMP150" s="81"/>
      <c r="DMQ150" s="81"/>
      <c r="DMR150" s="81"/>
      <c r="DMS150" s="81"/>
      <c r="DMT150" s="81"/>
      <c r="DMU150" s="81"/>
      <c r="DMV150" s="81"/>
      <c r="DMW150" s="81"/>
      <c r="DMX150" s="81"/>
      <c r="DMY150" s="81"/>
      <c r="DMZ150" s="81"/>
      <c r="DNA150" s="81"/>
      <c r="DNB150" s="81"/>
      <c r="DNC150" s="81"/>
      <c r="DND150" s="81"/>
      <c r="DNE150" s="81"/>
      <c r="DNF150" s="81"/>
      <c r="DNG150" s="81"/>
      <c r="DNH150" s="81"/>
      <c r="DNI150" s="81"/>
      <c r="DNJ150" s="81"/>
      <c r="DNK150" s="81"/>
      <c r="DNL150" s="81"/>
      <c r="DNM150" s="81"/>
      <c r="DNN150" s="81"/>
      <c r="DNO150" s="81"/>
      <c r="DNP150" s="81"/>
      <c r="DNQ150" s="81"/>
      <c r="DNR150" s="81"/>
      <c r="DNS150" s="81"/>
      <c r="DNT150" s="81"/>
      <c r="DNU150" s="81"/>
      <c r="DNV150" s="81"/>
      <c r="DNW150" s="81"/>
      <c r="DNX150" s="81"/>
      <c r="DNY150" s="81"/>
      <c r="DNZ150" s="81"/>
      <c r="DOA150" s="81"/>
      <c r="DOB150" s="81"/>
      <c r="DOC150" s="81"/>
      <c r="DOD150" s="81"/>
      <c r="DOE150" s="81"/>
      <c r="DOF150" s="81"/>
      <c r="DOG150" s="81"/>
      <c r="DOH150" s="81"/>
      <c r="DOI150" s="81"/>
      <c r="DOJ150" s="81"/>
      <c r="DOK150" s="81"/>
      <c r="DOL150" s="81"/>
      <c r="DOM150" s="81"/>
      <c r="DON150" s="81"/>
      <c r="DOO150" s="81"/>
      <c r="DOP150" s="81"/>
      <c r="DOQ150" s="81"/>
      <c r="DOR150" s="81"/>
      <c r="DOS150" s="81"/>
      <c r="DOT150" s="81"/>
      <c r="DOU150" s="81"/>
      <c r="DOV150" s="81"/>
      <c r="DOW150" s="81"/>
      <c r="DOX150" s="81"/>
      <c r="DOY150" s="81"/>
      <c r="DOZ150" s="81"/>
      <c r="DPA150" s="81"/>
      <c r="DPB150" s="81"/>
      <c r="DPC150" s="81"/>
      <c r="DPD150" s="81"/>
      <c r="DPE150" s="81"/>
      <c r="DPF150" s="81"/>
      <c r="DPG150" s="81"/>
      <c r="DPH150" s="81"/>
      <c r="DPI150" s="81"/>
      <c r="DPJ150" s="81"/>
      <c r="DPK150" s="81"/>
      <c r="DPL150" s="81"/>
      <c r="DPM150" s="81"/>
      <c r="DPN150" s="81"/>
      <c r="DPO150" s="81"/>
      <c r="DPP150" s="81"/>
      <c r="DPQ150" s="81"/>
      <c r="DPR150" s="81"/>
      <c r="DPS150" s="81"/>
      <c r="DPT150" s="81"/>
      <c r="DPU150" s="81"/>
      <c r="DPV150" s="81"/>
      <c r="DPW150" s="81"/>
      <c r="DPX150" s="81"/>
      <c r="DPY150" s="81"/>
      <c r="DPZ150" s="81"/>
      <c r="DQA150" s="81"/>
      <c r="DQB150" s="81"/>
      <c r="DQC150" s="81"/>
      <c r="DQD150" s="81"/>
      <c r="DQE150" s="81"/>
      <c r="DQF150" s="81"/>
      <c r="DQG150" s="81"/>
      <c r="DQH150" s="81"/>
      <c r="DQI150" s="81"/>
      <c r="DQJ150" s="81"/>
      <c r="DQK150" s="81"/>
      <c r="DQL150" s="81"/>
      <c r="DQM150" s="81"/>
      <c r="DQN150" s="81"/>
      <c r="DQO150" s="81"/>
      <c r="DQP150" s="81"/>
      <c r="DQQ150" s="81"/>
      <c r="DQR150" s="81"/>
      <c r="DQS150" s="81"/>
      <c r="DQT150" s="81"/>
      <c r="DQU150" s="81"/>
      <c r="DQV150" s="81"/>
      <c r="DQW150" s="81"/>
      <c r="DQX150" s="81"/>
      <c r="DQY150" s="81"/>
      <c r="DQZ150" s="81"/>
      <c r="DRA150" s="81"/>
      <c r="DRB150" s="81"/>
      <c r="DRC150" s="81"/>
      <c r="DRD150" s="81"/>
      <c r="DRE150" s="81"/>
      <c r="DRF150" s="81"/>
      <c r="DRG150" s="81"/>
      <c r="DRH150" s="81"/>
      <c r="DRI150" s="81"/>
      <c r="DRJ150" s="81"/>
      <c r="DRK150" s="81"/>
      <c r="DRL150" s="81"/>
      <c r="DRM150" s="81"/>
      <c r="DRN150" s="81"/>
      <c r="DRO150" s="81"/>
      <c r="DRP150" s="81"/>
      <c r="DRQ150" s="81"/>
      <c r="DRR150" s="81"/>
      <c r="DRS150" s="81"/>
      <c r="DRT150" s="81"/>
      <c r="DRU150" s="81"/>
      <c r="DRV150" s="81"/>
      <c r="DRW150" s="81"/>
      <c r="DRX150" s="81"/>
      <c r="DRY150" s="81"/>
      <c r="DRZ150" s="81"/>
      <c r="DSA150" s="81"/>
      <c r="DSB150" s="81"/>
      <c r="DSC150" s="81"/>
      <c r="DSD150" s="81"/>
      <c r="DSE150" s="81"/>
      <c r="DSF150" s="81"/>
      <c r="DSG150" s="81"/>
      <c r="DSH150" s="81"/>
      <c r="DSI150" s="81"/>
      <c r="DSJ150" s="81"/>
      <c r="DSK150" s="81"/>
      <c r="DSL150" s="81"/>
      <c r="DSM150" s="81"/>
      <c r="DSN150" s="81"/>
      <c r="DSO150" s="81"/>
      <c r="DSP150" s="81"/>
      <c r="DSQ150" s="81"/>
      <c r="DSR150" s="81"/>
      <c r="DSS150" s="81"/>
      <c r="DST150" s="81"/>
      <c r="DSU150" s="81"/>
      <c r="DSV150" s="81"/>
      <c r="DSW150" s="81"/>
      <c r="DSX150" s="81"/>
      <c r="DSY150" s="81"/>
      <c r="DSZ150" s="81"/>
      <c r="DTA150" s="81"/>
      <c r="DTB150" s="81"/>
      <c r="DTC150" s="81"/>
      <c r="DTD150" s="81"/>
      <c r="DTE150" s="81"/>
      <c r="DTF150" s="81"/>
      <c r="DTG150" s="81"/>
      <c r="DTH150" s="81"/>
      <c r="DTI150" s="81"/>
      <c r="DTJ150" s="81"/>
      <c r="DTK150" s="81"/>
      <c r="DTL150" s="81"/>
      <c r="DTM150" s="81"/>
      <c r="DTN150" s="81"/>
      <c r="DTO150" s="81"/>
      <c r="DTP150" s="81"/>
      <c r="DTQ150" s="81"/>
      <c r="DTR150" s="81"/>
      <c r="DTS150" s="81"/>
      <c r="DTT150" s="81"/>
      <c r="DTU150" s="81"/>
      <c r="DTV150" s="81"/>
      <c r="DTW150" s="81"/>
      <c r="DTX150" s="81"/>
      <c r="DTY150" s="81"/>
      <c r="DTZ150" s="81"/>
      <c r="DUA150" s="81"/>
      <c r="DUB150" s="81"/>
      <c r="DUC150" s="81"/>
      <c r="DUD150" s="81"/>
      <c r="DUE150" s="81"/>
      <c r="DUF150" s="81"/>
      <c r="DUG150" s="81"/>
      <c r="DUH150" s="81"/>
      <c r="DUI150" s="81"/>
      <c r="DUJ150" s="81"/>
      <c r="DUK150" s="81"/>
      <c r="DUL150" s="81"/>
      <c r="DUM150" s="81"/>
      <c r="DUN150" s="81"/>
      <c r="DUO150" s="81"/>
      <c r="DUP150" s="81"/>
      <c r="DUQ150" s="81"/>
      <c r="DUR150" s="81"/>
      <c r="DUS150" s="81"/>
      <c r="DUT150" s="81"/>
      <c r="DUU150" s="81"/>
      <c r="DUV150" s="81"/>
      <c r="DUW150" s="81"/>
      <c r="DUX150" s="81"/>
      <c r="DUY150" s="81"/>
      <c r="DUZ150" s="81"/>
      <c r="DVA150" s="81"/>
      <c r="DVB150" s="81"/>
      <c r="DVC150" s="81"/>
      <c r="DVD150" s="81"/>
      <c r="DVE150" s="81"/>
      <c r="DVF150" s="81"/>
      <c r="DVG150" s="81"/>
      <c r="DVH150" s="81"/>
      <c r="DVI150" s="81"/>
      <c r="DVJ150" s="81"/>
      <c r="DVK150" s="81"/>
      <c r="DVL150" s="81"/>
      <c r="DVM150" s="81"/>
      <c r="DVN150" s="81"/>
      <c r="DVO150" s="81"/>
      <c r="DVP150" s="81"/>
      <c r="DVQ150" s="81"/>
      <c r="DVR150" s="81"/>
      <c r="DVS150" s="81"/>
      <c r="DVT150" s="81"/>
      <c r="DVU150" s="81"/>
      <c r="DVV150" s="81"/>
      <c r="DVW150" s="81"/>
      <c r="DVX150" s="81"/>
      <c r="DVY150" s="81"/>
      <c r="DVZ150" s="81"/>
      <c r="DWA150" s="81"/>
      <c r="DWB150" s="81"/>
      <c r="DWC150" s="81"/>
      <c r="DWD150" s="81"/>
      <c r="DWE150" s="81"/>
      <c r="DWF150" s="81"/>
      <c r="DWG150" s="81"/>
      <c r="DWH150" s="81"/>
      <c r="DWI150" s="81"/>
      <c r="DWJ150" s="81"/>
      <c r="DWK150" s="81"/>
      <c r="DWL150" s="81"/>
      <c r="DWM150" s="81"/>
      <c r="DWN150" s="81"/>
      <c r="DWO150" s="81"/>
      <c r="DWP150" s="81"/>
      <c r="DWQ150" s="81"/>
      <c r="DWR150" s="81"/>
      <c r="DWS150" s="81"/>
      <c r="DWT150" s="81"/>
      <c r="DWU150" s="81"/>
      <c r="DWV150" s="81"/>
      <c r="DWW150" s="81"/>
      <c r="DWX150" s="81"/>
      <c r="DWY150" s="81"/>
      <c r="DWZ150" s="81"/>
      <c r="DXA150" s="81"/>
      <c r="DXB150" s="81"/>
      <c r="DXC150" s="81"/>
      <c r="DXD150" s="81"/>
      <c r="DXE150" s="81"/>
      <c r="DXF150" s="81"/>
      <c r="DXG150" s="81"/>
      <c r="DXH150" s="81"/>
      <c r="DXI150" s="81"/>
      <c r="DXJ150" s="81"/>
      <c r="DXK150" s="81"/>
      <c r="DXL150" s="81"/>
      <c r="DXM150" s="81"/>
      <c r="DXN150" s="81"/>
      <c r="DXO150" s="81"/>
      <c r="DXP150" s="81"/>
      <c r="DXQ150" s="81"/>
      <c r="DXR150" s="81"/>
      <c r="DXS150" s="81"/>
      <c r="DXT150" s="81"/>
      <c r="DXU150" s="81"/>
      <c r="DXV150" s="81"/>
      <c r="DXW150" s="81"/>
      <c r="DXX150" s="81"/>
      <c r="DXY150" s="81"/>
      <c r="DXZ150" s="81"/>
      <c r="DYA150" s="81"/>
      <c r="DYB150" s="81"/>
      <c r="DYC150" s="81"/>
      <c r="DYD150" s="81"/>
      <c r="DYE150" s="81"/>
      <c r="DYF150" s="81"/>
      <c r="DYG150" s="81"/>
      <c r="DYH150" s="81"/>
      <c r="DYI150" s="81"/>
      <c r="DYJ150" s="81"/>
      <c r="DYK150" s="81"/>
      <c r="DYL150" s="81"/>
      <c r="DYM150" s="81"/>
      <c r="DYN150" s="81"/>
      <c r="DYO150" s="81"/>
      <c r="DYP150" s="81"/>
      <c r="DYQ150" s="81"/>
      <c r="DYR150" s="81"/>
      <c r="DYS150" s="81"/>
      <c r="DYT150" s="81"/>
      <c r="DYU150" s="81"/>
      <c r="DYV150" s="81"/>
      <c r="DYW150" s="81"/>
      <c r="DYX150" s="81"/>
      <c r="DYY150" s="81"/>
      <c r="DYZ150" s="81"/>
      <c r="DZA150" s="81"/>
      <c r="DZB150" s="81"/>
      <c r="DZC150" s="81"/>
      <c r="DZD150" s="81"/>
      <c r="DZE150" s="81"/>
      <c r="DZF150" s="81"/>
      <c r="DZG150" s="81"/>
      <c r="DZH150" s="81"/>
      <c r="DZI150" s="81"/>
      <c r="DZJ150" s="81"/>
      <c r="DZK150" s="81"/>
      <c r="DZL150" s="81"/>
      <c r="DZM150" s="81"/>
      <c r="DZN150" s="81"/>
      <c r="DZO150" s="81"/>
      <c r="DZP150" s="81"/>
      <c r="DZQ150" s="81"/>
      <c r="DZR150" s="81"/>
      <c r="DZS150" s="81"/>
      <c r="DZT150" s="81"/>
      <c r="DZU150" s="81"/>
      <c r="DZV150" s="81"/>
      <c r="DZW150" s="81"/>
      <c r="DZX150" s="81"/>
      <c r="DZY150" s="81"/>
      <c r="DZZ150" s="81"/>
      <c r="EAA150" s="81"/>
      <c r="EAB150" s="81"/>
      <c r="EAC150" s="81"/>
      <c r="EAD150" s="81"/>
      <c r="EAE150" s="81"/>
      <c r="EAF150" s="81"/>
      <c r="EAG150" s="81"/>
      <c r="EAH150" s="81"/>
      <c r="EAI150" s="81"/>
      <c r="EAJ150" s="81"/>
      <c r="EAK150" s="81"/>
      <c r="EAL150" s="81"/>
      <c r="EAM150" s="81"/>
      <c r="EAN150" s="81"/>
      <c r="EAO150" s="81"/>
      <c r="EAP150" s="81"/>
      <c r="EAQ150" s="81"/>
      <c r="EAR150" s="81"/>
      <c r="EAS150" s="81"/>
      <c r="EAT150" s="81"/>
      <c r="EAU150" s="81"/>
      <c r="EAV150" s="81"/>
      <c r="EAW150" s="81"/>
      <c r="EAX150" s="81"/>
      <c r="EAY150" s="81"/>
      <c r="EAZ150" s="81"/>
      <c r="EBA150" s="81"/>
      <c r="EBB150" s="81"/>
      <c r="EBC150" s="81"/>
      <c r="EBD150" s="81"/>
      <c r="EBE150" s="81"/>
      <c r="EBF150" s="81"/>
      <c r="EBG150" s="81"/>
      <c r="EBH150" s="81"/>
      <c r="EBI150" s="81"/>
      <c r="EBJ150" s="81"/>
      <c r="EBK150" s="81"/>
      <c r="EBL150" s="81"/>
      <c r="EBM150" s="81"/>
      <c r="EBN150" s="81"/>
      <c r="EBO150" s="81"/>
      <c r="EBP150" s="81"/>
      <c r="EBQ150" s="81"/>
      <c r="EBR150" s="81"/>
      <c r="EBS150" s="81"/>
      <c r="EBT150" s="81"/>
      <c r="EBU150" s="81"/>
      <c r="EBV150" s="81"/>
      <c r="EBW150" s="81"/>
      <c r="EBX150" s="81"/>
      <c r="EBY150" s="81"/>
      <c r="EBZ150" s="81"/>
      <c r="ECA150" s="81"/>
      <c r="ECB150" s="81"/>
      <c r="ECC150" s="81"/>
      <c r="ECD150" s="81"/>
      <c r="ECE150" s="81"/>
      <c r="ECF150" s="81"/>
      <c r="ECG150" s="81"/>
      <c r="ECH150" s="81"/>
      <c r="ECI150" s="81"/>
      <c r="ECJ150" s="81"/>
      <c r="ECK150" s="81"/>
      <c r="ECL150" s="81"/>
      <c r="ECM150" s="81"/>
      <c r="ECN150" s="81"/>
      <c r="ECO150" s="81"/>
      <c r="ECP150" s="81"/>
      <c r="ECQ150" s="81"/>
      <c r="ECR150" s="81"/>
      <c r="ECS150" s="81"/>
      <c r="ECT150" s="81"/>
      <c r="ECU150" s="81"/>
      <c r="ECV150" s="81"/>
      <c r="ECW150" s="81"/>
      <c r="ECX150" s="81"/>
      <c r="ECY150" s="81"/>
      <c r="ECZ150" s="81"/>
      <c r="EDA150" s="81"/>
      <c r="EDB150" s="81"/>
      <c r="EDC150" s="81"/>
      <c r="EDD150" s="81"/>
      <c r="EDE150" s="81"/>
      <c r="EDF150" s="81"/>
      <c r="EDG150" s="81"/>
      <c r="EDH150" s="81"/>
      <c r="EDI150" s="81"/>
      <c r="EDJ150" s="81"/>
      <c r="EDK150" s="81"/>
      <c r="EDL150" s="81"/>
      <c r="EDM150" s="81"/>
      <c r="EDN150" s="81"/>
      <c r="EDO150" s="81"/>
      <c r="EDP150" s="81"/>
      <c r="EDQ150" s="81"/>
      <c r="EDR150" s="81"/>
      <c r="EDS150" s="81"/>
      <c r="EDT150" s="81"/>
      <c r="EDU150" s="81"/>
      <c r="EDV150" s="81"/>
      <c r="EDW150" s="81"/>
      <c r="EDX150" s="81"/>
      <c r="EDY150" s="81"/>
      <c r="EDZ150" s="81"/>
      <c r="EEA150" s="81"/>
      <c r="EEB150" s="81"/>
      <c r="EEC150" s="81"/>
      <c r="EED150" s="81"/>
      <c r="EEE150" s="81"/>
      <c r="EEF150" s="81"/>
      <c r="EEG150" s="81"/>
      <c r="EEH150" s="81"/>
      <c r="EEI150" s="81"/>
      <c r="EEJ150" s="81"/>
      <c r="EEK150" s="81"/>
      <c r="EEL150" s="81"/>
      <c r="EEM150" s="81"/>
      <c r="EEN150" s="81"/>
      <c r="EEO150" s="81"/>
      <c r="EEP150" s="81"/>
      <c r="EEQ150" s="81"/>
      <c r="EER150" s="81"/>
      <c r="EES150" s="81"/>
      <c r="EET150" s="81"/>
      <c r="EEU150" s="81"/>
      <c r="EEV150" s="81"/>
      <c r="EEW150" s="81"/>
      <c r="EEX150" s="81"/>
      <c r="EEY150" s="81"/>
      <c r="EEZ150" s="81"/>
      <c r="EFA150" s="81"/>
      <c r="EFB150" s="81"/>
      <c r="EFC150" s="81"/>
      <c r="EFD150" s="81"/>
      <c r="EFE150" s="81"/>
      <c r="EFF150" s="81"/>
      <c r="EFG150" s="81"/>
      <c r="EFH150" s="81"/>
      <c r="EFI150" s="81"/>
      <c r="EFJ150" s="81"/>
      <c r="EFK150" s="81"/>
      <c r="EFL150" s="81"/>
      <c r="EFM150" s="81"/>
      <c r="EFN150" s="81"/>
      <c r="EFO150" s="81"/>
      <c r="EFP150" s="81"/>
      <c r="EFQ150" s="81"/>
      <c r="EFR150" s="81"/>
      <c r="EFS150" s="81"/>
      <c r="EFT150" s="81"/>
      <c r="EFU150" s="81"/>
      <c r="EFV150" s="81"/>
      <c r="EFW150" s="81"/>
      <c r="EFX150" s="81"/>
      <c r="EFY150" s="81"/>
      <c r="EFZ150" s="81"/>
      <c r="EGA150" s="81"/>
      <c r="EGB150" s="81"/>
      <c r="EGC150" s="81"/>
      <c r="EGD150" s="81"/>
      <c r="EGE150" s="81"/>
      <c r="EGF150" s="81"/>
      <c r="EGG150" s="81"/>
      <c r="EGH150" s="81"/>
      <c r="EGI150" s="81"/>
      <c r="EGJ150" s="81"/>
      <c r="EGK150" s="81"/>
      <c r="EGL150" s="81"/>
      <c r="EGM150" s="81"/>
      <c r="EGN150" s="81"/>
      <c r="EGO150" s="81"/>
      <c r="EGP150" s="81"/>
      <c r="EGQ150" s="81"/>
      <c r="EGR150" s="81"/>
      <c r="EGS150" s="81"/>
      <c r="EGT150" s="81"/>
      <c r="EGU150" s="81"/>
      <c r="EGV150" s="81"/>
      <c r="EGW150" s="81"/>
      <c r="EGX150" s="81"/>
      <c r="EGY150" s="81"/>
      <c r="EGZ150" s="81"/>
      <c r="EHA150" s="81"/>
      <c r="EHB150" s="81"/>
      <c r="EHC150" s="81"/>
      <c r="EHD150" s="81"/>
      <c r="EHE150" s="81"/>
      <c r="EHF150" s="81"/>
      <c r="EHG150" s="81"/>
      <c r="EHH150" s="81"/>
      <c r="EHI150" s="81"/>
      <c r="EHJ150" s="81"/>
      <c r="EHK150" s="81"/>
      <c r="EHL150" s="81"/>
      <c r="EHM150" s="81"/>
      <c r="EHN150" s="81"/>
      <c r="EHO150" s="81"/>
      <c r="EHP150" s="81"/>
      <c r="EHQ150" s="81"/>
      <c r="EHR150" s="81"/>
      <c r="EHS150" s="81"/>
      <c r="EHT150" s="81"/>
      <c r="EHU150" s="81"/>
      <c r="EHV150" s="81"/>
      <c r="EHW150" s="81"/>
      <c r="EHX150" s="81"/>
      <c r="EHY150" s="81"/>
      <c r="EHZ150" s="81"/>
      <c r="EIA150" s="81"/>
      <c r="EIB150" s="81"/>
      <c r="EIC150" s="81"/>
      <c r="EID150" s="81"/>
      <c r="EIE150" s="81"/>
      <c r="EIF150" s="81"/>
      <c r="EIG150" s="81"/>
      <c r="EIH150" s="81"/>
      <c r="EII150" s="81"/>
      <c r="EIJ150" s="81"/>
      <c r="EIK150" s="81"/>
      <c r="EIL150" s="81"/>
      <c r="EIM150" s="81"/>
      <c r="EIN150" s="81"/>
      <c r="EIO150" s="81"/>
      <c r="EIP150" s="81"/>
      <c r="EIQ150" s="81"/>
      <c r="EIR150" s="81"/>
      <c r="EIS150" s="81"/>
      <c r="EIT150" s="81"/>
      <c r="EIU150" s="81"/>
      <c r="EIV150" s="81"/>
      <c r="EIW150" s="81"/>
      <c r="EIX150" s="81"/>
      <c r="EIY150" s="81"/>
      <c r="EIZ150" s="81"/>
      <c r="EJA150" s="81"/>
      <c r="EJB150" s="81"/>
      <c r="EJC150" s="81"/>
      <c r="EJD150" s="81"/>
      <c r="EJE150" s="81"/>
      <c r="EJF150" s="81"/>
      <c r="EJG150" s="81"/>
      <c r="EJH150" s="81"/>
      <c r="EJI150" s="81"/>
      <c r="EJJ150" s="81"/>
      <c r="EJK150" s="81"/>
      <c r="EJL150" s="81"/>
      <c r="EJM150" s="81"/>
      <c r="EJN150" s="81"/>
      <c r="EJO150" s="81"/>
      <c r="EJP150" s="81"/>
      <c r="EJQ150" s="81"/>
      <c r="EJR150" s="81"/>
      <c r="EJS150" s="81"/>
      <c r="EJT150" s="81"/>
      <c r="EJU150" s="81"/>
      <c r="EJV150" s="81"/>
      <c r="EJW150" s="81"/>
      <c r="EJX150" s="81"/>
      <c r="EJY150" s="81"/>
      <c r="EJZ150" s="81"/>
      <c r="EKA150" s="81"/>
      <c r="EKB150" s="81"/>
      <c r="EKC150" s="81"/>
      <c r="EKD150" s="81"/>
      <c r="EKE150" s="81"/>
      <c r="EKF150" s="81"/>
      <c r="EKG150" s="81"/>
      <c r="EKH150" s="81"/>
      <c r="EKI150" s="81"/>
      <c r="EKJ150" s="81"/>
      <c r="EKK150" s="81"/>
      <c r="EKL150" s="81"/>
      <c r="EKM150" s="81"/>
      <c r="EKN150" s="81"/>
      <c r="EKO150" s="81"/>
      <c r="EKP150" s="81"/>
      <c r="EKQ150" s="81"/>
      <c r="EKR150" s="81"/>
      <c r="EKS150" s="81"/>
      <c r="EKT150" s="81"/>
      <c r="EKU150" s="81"/>
      <c r="EKV150" s="81"/>
      <c r="EKW150" s="81"/>
      <c r="EKX150" s="81"/>
      <c r="EKY150" s="81"/>
      <c r="EKZ150" s="81"/>
      <c r="ELA150" s="81"/>
      <c r="ELB150" s="81"/>
      <c r="ELC150" s="81"/>
      <c r="ELD150" s="81"/>
      <c r="ELE150" s="81"/>
      <c r="ELF150" s="81"/>
      <c r="ELG150" s="81"/>
      <c r="ELH150" s="81"/>
      <c r="ELI150" s="81"/>
      <c r="ELJ150" s="81"/>
      <c r="ELK150" s="81"/>
      <c r="ELL150" s="81"/>
      <c r="ELM150" s="81"/>
      <c r="ELN150" s="81"/>
      <c r="ELO150" s="81"/>
      <c r="ELP150" s="81"/>
      <c r="ELQ150" s="81"/>
      <c r="ELR150" s="81"/>
      <c r="ELS150" s="81"/>
      <c r="ELT150" s="81"/>
      <c r="ELU150" s="81"/>
      <c r="ELV150" s="81"/>
      <c r="ELW150" s="81"/>
      <c r="ELX150" s="81"/>
      <c r="ELY150" s="81"/>
      <c r="ELZ150" s="81"/>
      <c r="EMA150" s="81"/>
      <c r="EMB150" s="81"/>
      <c r="EMC150" s="81"/>
      <c r="EMD150" s="81"/>
      <c r="EME150" s="81"/>
      <c r="EMF150" s="81"/>
      <c r="EMG150" s="81"/>
      <c r="EMH150" s="81"/>
      <c r="EMI150" s="81"/>
      <c r="EMJ150" s="81"/>
      <c r="EMK150" s="81"/>
      <c r="EML150" s="81"/>
      <c r="EMM150" s="81"/>
      <c r="EMN150" s="81"/>
      <c r="EMO150" s="81"/>
      <c r="EMP150" s="81"/>
      <c r="EMQ150" s="81"/>
      <c r="EMR150" s="81"/>
      <c r="EMS150" s="81"/>
      <c r="EMT150" s="81"/>
      <c r="EMU150" s="81"/>
      <c r="EMV150" s="81"/>
      <c r="EMW150" s="81"/>
      <c r="EMX150" s="81"/>
      <c r="EMY150" s="81"/>
      <c r="EMZ150" s="81"/>
      <c r="ENA150" s="81"/>
      <c r="ENB150" s="81"/>
      <c r="ENC150" s="81"/>
      <c r="END150" s="81"/>
      <c r="ENE150" s="81"/>
      <c r="ENF150" s="81"/>
      <c r="ENG150" s="81"/>
      <c r="ENH150" s="81"/>
      <c r="ENI150" s="81"/>
      <c r="ENJ150" s="81"/>
      <c r="ENK150" s="81"/>
      <c r="ENL150" s="81"/>
      <c r="ENM150" s="81"/>
      <c r="ENN150" s="81"/>
      <c r="ENO150" s="81"/>
      <c r="ENP150" s="81"/>
      <c r="ENQ150" s="81"/>
      <c r="ENR150" s="81"/>
      <c r="ENS150" s="81"/>
      <c r="ENT150" s="81"/>
      <c r="ENU150" s="81"/>
      <c r="ENV150" s="81"/>
      <c r="ENW150" s="81"/>
      <c r="ENX150" s="81"/>
      <c r="ENY150" s="81"/>
      <c r="ENZ150" s="81"/>
      <c r="EOA150" s="81"/>
      <c r="EOB150" s="81"/>
      <c r="EOC150" s="81"/>
      <c r="EOD150" s="81"/>
      <c r="EOE150" s="81"/>
      <c r="EOF150" s="81"/>
      <c r="EOG150" s="81"/>
      <c r="EOH150" s="81"/>
      <c r="EOI150" s="81"/>
      <c r="EOJ150" s="81"/>
      <c r="EOK150" s="81"/>
      <c r="EOL150" s="81"/>
      <c r="EOM150" s="81"/>
      <c r="EON150" s="81"/>
      <c r="EOO150" s="81"/>
      <c r="EOP150" s="81"/>
      <c r="EOQ150" s="81"/>
      <c r="EOR150" s="81"/>
      <c r="EOS150" s="81"/>
      <c r="EOT150" s="81"/>
      <c r="EOU150" s="81"/>
      <c r="EOV150" s="81"/>
      <c r="EOW150" s="81"/>
      <c r="EOX150" s="81"/>
      <c r="EOY150" s="81"/>
      <c r="EOZ150" s="81"/>
      <c r="EPA150" s="81"/>
      <c r="EPB150" s="81"/>
      <c r="EPC150" s="81"/>
      <c r="EPD150" s="81"/>
      <c r="EPE150" s="81"/>
      <c r="EPF150" s="81"/>
      <c r="EPG150" s="81"/>
      <c r="EPH150" s="81"/>
      <c r="EPI150" s="81"/>
      <c r="EPJ150" s="81"/>
      <c r="EPK150" s="81"/>
      <c r="EPL150" s="81"/>
      <c r="EPM150" s="81"/>
      <c r="EPN150" s="81"/>
      <c r="EPO150" s="81"/>
      <c r="EPP150" s="81"/>
      <c r="EPQ150" s="81"/>
      <c r="EPR150" s="81"/>
      <c r="EPS150" s="81"/>
      <c r="EPT150" s="81"/>
      <c r="EPU150" s="81"/>
      <c r="EPV150" s="81"/>
      <c r="EPW150" s="81"/>
      <c r="EPX150" s="81"/>
      <c r="EPY150" s="81"/>
      <c r="EPZ150" s="81"/>
      <c r="EQA150" s="81"/>
      <c r="EQB150" s="81"/>
      <c r="EQC150" s="81"/>
      <c r="EQD150" s="81"/>
      <c r="EQE150" s="81"/>
      <c r="EQF150" s="81"/>
      <c r="EQG150" s="81"/>
      <c r="EQH150" s="81"/>
      <c r="EQI150" s="81"/>
      <c r="EQJ150" s="81"/>
      <c r="EQK150" s="81"/>
      <c r="EQL150" s="81"/>
      <c r="EQM150" s="81"/>
      <c r="EQN150" s="81"/>
      <c r="EQO150" s="81"/>
      <c r="EQP150" s="81"/>
      <c r="EQQ150" s="81"/>
      <c r="EQR150" s="81"/>
      <c r="EQS150" s="81"/>
      <c r="EQT150" s="81"/>
      <c r="EQU150" s="81"/>
      <c r="EQV150" s="81"/>
      <c r="EQW150" s="81"/>
      <c r="EQX150" s="81"/>
      <c r="EQY150" s="81"/>
      <c r="EQZ150" s="81"/>
      <c r="ERA150" s="81"/>
      <c r="ERB150" s="81"/>
      <c r="ERC150" s="81"/>
      <c r="ERD150" s="81"/>
      <c r="ERE150" s="81"/>
      <c r="ERF150" s="81"/>
      <c r="ERG150" s="81"/>
      <c r="ERH150" s="81"/>
      <c r="ERI150" s="81"/>
      <c r="ERJ150" s="81"/>
      <c r="ERK150" s="81"/>
      <c r="ERL150" s="81"/>
      <c r="ERM150" s="81"/>
      <c r="ERN150" s="81"/>
      <c r="ERO150" s="81"/>
      <c r="ERP150" s="81"/>
      <c r="ERQ150" s="81"/>
      <c r="ERR150" s="81"/>
      <c r="ERS150" s="81"/>
      <c r="ERT150" s="81"/>
      <c r="ERU150" s="81"/>
      <c r="ERV150" s="81"/>
      <c r="ERW150" s="81"/>
      <c r="ERX150" s="81"/>
      <c r="ERY150" s="81"/>
      <c r="ERZ150" s="81"/>
      <c r="ESA150" s="81"/>
      <c r="ESB150" s="81"/>
      <c r="ESC150" s="81"/>
      <c r="ESD150" s="81"/>
      <c r="ESE150" s="81"/>
      <c r="ESF150" s="81"/>
      <c r="ESG150" s="81"/>
      <c r="ESH150" s="81"/>
      <c r="ESI150" s="81"/>
      <c r="ESJ150" s="81"/>
      <c r="ESK150" s="81"/>
      <c r="ESL150" s="81"/>
      <c r="ESM150" s="81"/>
      <c r="ESN150" s="81"/>
      <c r="ESO150" s="81"/>
      <c r="ESP150" s="81"/>
      <c r="ESQ150" s="81"/>
      <c r="ESR150" s="81"/>
      <c r="ESS150" s="81"/>
      <c r="EST150" s="81"/>
      <c r="ESU150" s="81"/>
      <c r="ESV150" s="81"/>
      <c r="ESW150" s="81"/>
      <c r="ESX150" s="81"/>
      <c r="ESY150" s="81"/>
      <c r="ESZ150" s="81"/>
      <c r="ETA150" s="81"/>
      <c r="ETB150" s="81"/>
      <c r="ETC150" s="81"/>
      <c r="ETD150" s="81"/>
      <c r="ETE150" s="81"/>
      <c r="ETF150" s="81"/>
      <c r="ETG150" s="81"/>
      <c r="ETH150" s="81"/>
      <c r="ETI150" s="81"/>
      <c r="ETJ150" s="81"/>
      <c r="ETK150" s="81"/>
      <c r="ETL150" s="81"/>
      <c r="ETM150" s="81"/>
      <c r="ETN150" s="81"/>
      <c r="ETO150" s="81"/>
      <c r="ETP150" s="81"/>
      <c r="ETQ150" s="81"/>
      <c r="ETR150" s="81"/>
      <c r="ETS150" s="81"/>
      <c r="ETT150" s="81"/>
      <c r="ETU150" s="81"/>
      <c r="ETV150" s="81"/>
      <c r="ETW150" s="81"/>
      <c r="ETX150" s="81"/>
      <c r="ETY150" s="81"/>
      <c r="ETZ150" s="81"/>
      <c r="EUA150" s="81"/>
      <c r="EUB150" s="81"/>
      <c r="EUC150" s="81"/>
      <c r="EUD150" s="81"/>
      <c r="EUE150" s="81"/>
      <c r="EUF150" s="81"/>
      <c r="EUG150" s="81"/>
      <c r="EUH150" s="81"/>
      <c r="EUI150" s="81"/>
      <c r="EUJ150" s="81"/>
      <c r="EUK150" s="81"/>
      <c r="EUL150" s="81"/>
      <c r="EUM150" s="81"/>
      <c r="EUN150" s="81"/>
      <c r="EUO150" s="81"/>
      <c r="EUP150" s="81"/>
      <c r="EUQ150" s="81"/>
      <c r="EUR150" s="81"/>
      <c r="EUS150" s="81"/>
      <c r="EUT150" s="81"/>
      <c r="EUU150" s="81"/>
      <c r="EUV150" s="81"/>
      <c r="EUW150" s="81"/>
      <c r="EUX150" s="81"/>
      <c r="EUY150" s="81"/>
      <c r="EUZ150" s="81"/>
      <c r="EVA150" s="81"/>
      <c r="EVB150" s="81"/>
      <c r="EVC150" s="81"/>
      <c r="EVD150" s="81"/>
      <c r="EVE150" s="81"/>
      <c r="EVF150" s="81"/>
      <c r="EVG150" s="81"/>
      <c r="EVH150" s="81"/>
      <c r="EVI150" s="81"/>
      <c r="EVJ150" s="81"/>
      <c r="EVK150" s="81"/>
      <c r="EVL150" s="81"/>
      <c r="EVM150" s="81"/>
      <c r="EVN150" s="81"/>
      <c r="EVO150" s="81"/>
      <c r="EVP150" s="81"/>
      <c r="EVQ150" s="81"/>
      <c r="EVR150" s="81"/>
      <c r="EVS150" s="81"/>
      <c r="EVT150" s="81"/>
      <c r="EVU150" s="81"/>
      <c r="EVV150" s="81"/>
      <c r="EVW150" s="81"/>
      <c r="EVX150" s="81"/>
      <c r="EVY150" s="81"/>
      <c r="EVZ150" s="81"/>
      <c r="EWA150" s="81"/>
      <c r="EWB150" s="81"/>
      <c r="EWC150" s="81"/>
      <c r="EWD150" s="81"/>
      <c r="EWE150" s="81"/>
      <c r="EWF150" s="81"/>
      <c r="EWG150" s="81"/>
      <c r="EWH150" s="81"/>
      <c r="EWI150" s="81"/>
      <c r="EWJ150" s="81"/>
      <c r="EWK150" s="81"/>
      <c r="EWL150" s="81"/>
      <c r="EWM150" s="81"/>
      <c r="EWN150" s="81"/>
      <c r="EWO150" s="81"/>
      <c r="EWP150" s="81"/>
      <c r="EWQ150" s="81"/>
      <c r="EWR150" s="81"/>
      <c r="EWS150" s="81"/>
      <c r="EWT150" s="81"/>
      <c r="EWU150" s="81"/>
      <c r="EWV150" s="81"/>
      <c r="EWW150" s="81"/>
      <c r="EWX150" s="81"/>
      <c r="EWY150" s="81"/>
      <c r="EWZ150" s="81"/>
      <c r="EXA150" s="81"/>
      <c r="EXB150" s="81"/>
      <c r="EXC150" s="81"/>
      <c r="EXD150" s="81"/>
      <c r="EXE150" s="81"/>
      <c r="EXF150" s="81"/>
      <c r="EXG150" s="81"/>
      <c r="EXH150" s="81"/>
      <c r="EXI150" s="81"/>
      <c r="EXJ150" s="81"/>
      <c r="EXK150" s="81"/>
      <c r="EXL150" s="81"/>
      <c r="EXM150" s="81"/>
      <c r="EXN150" s="81"/>
      <c r="EXO150" s="81"/>
      <c r="EXP150" s="81"/>
      <c r="EXQ150" s="81"/>
      <c r="EXR150" s="81"/>
      <c r="EXS150" s="81"/>
      <c r="EXT150" s="81"/>
      <c r="EXU150" s="81"/>
      <c r="EXV150" s="81"/>
      <c r="EXW150" s="81"/>
      <c r="EXX150" s="81"/>
      <c r="EXY150" s="81"/>
      <c r="EXZ150" s="81"/>
      <c r="EYA150" s="81"/>
      <c r="EYB150" s="81"/>
      <c r="EYC150" s="81"/>
      <c r="EYD150" s="81"/>
      <c r="EYE150" s="81"/>
      <c r="EYF150" s="81"/>
      <c r="EYG150" s="81"/>
      <c r="EYH150" s="81"/>
      <c r="EYI150" s="81"/>
      <c r="EYJ150" s="81"/>
      <c r="EYK150" s="81"/>
      <c r="EYL150" s="81"/>
      <c r="EYM150" s="81"/>
      <c r="EYN150" s="81"/>
      <c r="EYO150" s="81"/>
      <c r="EYP150" s="81"/>
      <c r="EYQ150" s="81"/>
      <c r="EYR150" s="81"/>
      <c r="EYS150" s="81"/>
      <c r="EYT150" s="81"/>
      <c r="EYU150" s="81"/>
      <c r="EYV150" s="81"/>
      <c r="EYW150" s="81"/>
      <c r="EYX150" s="81"/>
      <c r="EYY150" s="81"/>
      <c r="EYZ150" s="81"/>
      <c r="EZA150" s="81"/>
      <c r="EZB150" s="81"/>
      <c r="EZC150" s="81"/>
      <c r="EZD150" s="81"/>
      <c r="EZE150" s="81"/>
      <c r="EZF150" s="81"/>
      <c r="EZG150" s="81"/>
      <c r="EZH150" s="81"/>
      <c r="EZI150" s="81"/>
      <c r="EZJ150" s="81"/>
      <c r="EZK150" s="81"/>
      <c r="EZL150" s="81"/>
      <c r="EZM150" s="81"/>
      <c r="EZN150" s="81"/>
      <c r="EZO150" s="81"/>
      <c r="EZP150" s="81"/>
      <c r="EZQ150" s="81"/>
      <c r="EZR150" s="81"/>
      <c r="EZS150" s="81"/>
      <c r="EZT150" s="81"/>
      <c r="EZU150" s="81"/>
      <c r="EZV150" s="81"/>
      <c r="EZW150" s="81"/>
      <c r="EZX150" s="81"/>
      <c r="EZY150" s="81"/>
      <c r="EZZ150" s="81"/>
      <c r="FAA150" s="81"/>
      <c r="FAB150" s="81"/>
      <c r="FAC150" s="81"/>
      <c r="FAD150" s="81"/>
      <c r="FAE150" s="81"/>
      <c r="FAF150" s="81"/>
      <c r="FAG150" s="81"/>
      <c r="FAH150" s="81"/>
      <c r="FAI150" s="81"/>
      <c r="FAJ150" s="81"/>
      <c r="FAK150" s="81"/>
      <c r="FAL150" s="81"/>
      <c r="FAM150" s="81"/>
      <c r="FAN150" s="81"/>
      <c r="FAO150" s="81"/>
      <c r="FAP150" s="81"/>
      <c r="FAQ150" s="81"/>
      <c r="FAR150" s="81"/>
      <c r="FAS150" s="81"/>
      <c r="FAT150" s="81"/>
      <c r="FAU150" s="81"/>
      <c r="FAV150" s="81"/>
      <c r="FAW150" s="81"/>
      <c r="FAX150" s="81"/>
      <c r="FAY150" s="81"/>
      <c r="FAZ150" s="81"/>
      <c r="FBA150" s="81"/>
      <c r="FBB150" s="81"/>
      <c r="FBC150" s="81"/>
      <c r="FBD150" s="81"/>
      <c r="FBE150" s="81"/>
      <c r="FBF150" s="81"/>
      <c r="FBG150" s="81"/>
      <c r="FBH150" s="81"/>
      <c r="FBI150" s="81"/>
      <c r="FBJ150" s="81"/>
      <c r="FBK150" s="81"/>
      <c r="FBL150" s="81"/>
      <c r="FBM150" s="81"/>
      <c r="FBN150" s="81"/>
      <c r="FBO150" s="81"/>
      <c r="FBP150" s="81"/>
      <c r="FBQ150" s="81"/>
      <c r="FBR150" s="81"/>
      <c r="FBS150" s="81"/>
      <c r="FBT150" s="81"/>
      <c r="FBU150" s="81"/>
      <c r="FBV150" s="81"/>
      <c r="FBW150" s="81"/>
      <c r="FBX150" s="81"/>
      <c r="FBY150" s="81"/>
      <c r="FBZ150" s="81"/>
      <c r="FCA150" s="81"/>
      <c r="FCB150" s="81"/>
      <c r="FCC150" s="81"/>
      <c r="FCD150" s="81"/>
      <c r="FCE150" s="81"/>
      <c r="FCF150" s="81"/>
      <c r="FCG150" s="81"/>
      <c r="FCH150" s="81"/>
      <c r="FCI150" s="81"/>
      <c r="FCJ150" s="81"/>
      <c r="FCK150" s="81"/>
      <c r="FCL150" s="81"/>
      <c r="FCM150" s="81"/>
      <c r="FCN150" s="81"/>
      <c r="FCO150" s="81"/>
      <c r="FCP150" s="81"/>
      <c r="FCQ150" s="81"/>
      <c r="FCR150" s="81"/>
      <c r="FCS150" s="81"/>
      <c r="FCT150" s="81"/>
      <c r="FCU150" s="81"/>
      <c r="FCV150" s="81"/>
      <c r="FCW150" s="81"/>
      <c r="FCX150" s="81"/>
      <c r="FCY150" s="81"/>
      <c r="FCZ150" s="81"/>
      <c r="FDA150" s="81"/>
      <c r="FDB150" s="81"/>
      <c r="FDC150" s="81"/>
      <c r="FDD150" s="81"/>
      <c r="FDE150" s="81"/>
      <c r="FDF150" s="81"/>
      <c r="FDG150" s="81"/>
      <c r="FDH150" s="81"/>
      <c r="FDI150" s="81"/>
      <c r="FDJ150" s="81"/>
      <c r="FDK150" s="81"/>
      <c r="FDL150" s="81"/>
      <c r="FDM150" s="81"/>
      <c r="FDN150" s="81"/>
      <c r="FDO150" s="81"/>
      <c r="FDP150" s="81"/>
      <c r="FDQ150" s="81"/>
      <c r="FDR150" s="81"/>
      <c r="FDS150" s="81"/>
      <c r="FDT150" s="81"/>
      <c r="FDU150" s="81"/>
      <c r="FDV150" s="81"/>
      <c r="FDW150" s="81"/>
      <c r="FDX150" s="81"/>
      <c r="FDY150" s="81"/>
      <c r="FDZ150" s="81"/>
      <c r="FEA150" s="81"/>
      <c r="FEB150" s="81"/>
      <c r="FEC150" s="81"/>
      <c r="FED150" s="81"/>
      <c r="FEE150" s="81"/>
      <c r="FEF150" s="81"/>
      <c r="FEG150" s="81"/>
      <c r="FEH150" s="81"/>
      <c r="FEI150" s="81"/>
      <c r="FEJ150" s="81"/>
      <c r="FEK150" s="81"/>
      <c r="FEL150" s="81"/>
      <c r="FEM150" s="81"/>
      <c r="FEN150" s="81"/>
      <c r="FEO150" s="81"/>
      <c r="FEP150" s="81"/>
      <c r="FEQ150" s="81"/>
      <c r="FER150" s="81"/>
      <c r="FES150" s="81"/>
      <c r="FET150" s="81"/>
      <c r="FEU150" s="81"/>
      <c r="FEV150" s="81"/>
      <c r="FEW150" s="81"/>
      <c r="FEX150" s="81"/>
      <c r="FEY150" s="81"/>
      <c r="FEZ150" s="81"/>
      <c r="FFA150" s="81"/>
      <c r="FFB150" s="81"/>
      <c r="FFC150" s="81"/>
      <c r="FFD150" s="81"/>
      <c r="FFE150" s="81"/>
      <c r="FFF150" s="81"/>
      <c r="FFG150" s="81"/>
      <c r="FFH150" s="81"/>
      <c r="FFI150" s="81"/>
      <c r="FFJ150" s="81"/>
      <c r="FFK150" s="81"/>
      <c r="FFL150" s="81"/>
      <c r="FFM150" s="81"/>
      <c r="FFN150" s="81"/>
      <c r="FFO150" s="81"/>
      <c r="FFP150" s="81"/>
      <c r="FFQ150" s="81"/>
      <c r="FFR150" s="81"/>
      <c r="FFS150" s="81"/>
      <c r="FFT150" s="81"/>
      <c r="FFU150" s="81"/>
      <c r="FFV150" s="81"/>
      <c r="FFW150" s="81"/>
      <c r="FFX150" s="81"/>
      <c r="FFY150" s="81"/>
      <c r="FFZ150" s="81"/>
      <c r="FGA150" s="81"/>
      <c r="FGB150" s="81"/>
      <c r="FGC150" s="81"/>
      <c r="FGD150" s="81"/>
      <c r="FGE150" s="81"/>
      <c r="FGF150" s="81"/>
      <c r="FGG150" s="81"/>
      <c r="FGH150" s="81"/>
      <c r="FGI150" s="81"/>
      <c r="FGJ150" s="81"/>
      <c r="FGK150" s="81"/>
      <c r="FGL150" s="81"/>
      <c r="FGM150" s="81"/>
      <c r="FGN150" s="81"/>
      <c r="FGO150" s="81"/>
      <c r="FGP150" s="81"/>
      <c r="FGQ150" s="81"/>
      <c r="FGR150" s="81"/>
      <c r="FGS150" s="81"/>
      <c r="FGT150" s="81"/>
      <c r="FGU150" s="81"/>
      <c r="FGV150" s="81"/>
      <c r="FGW150" s="81"/>
      <c r="FGX150" s="81"/>
      <c r="FGY150" s="81"/>
      <c r="FGZ150" s="81"/>
      <c r="FHA150" s="81"/>
      <c r="FHB150" s="81"/>
      <c r="FHC150" s="81"/>
      <c r="FHD150" s="81"/>
      <c r="FHE150" s="81"/>
      <c r="FHF150" s="81"/>
      <c r="FHG150" s="81"/>
      <c r="FHH150" s="81"/>
      <c r="FHI150" s="81"/>
      <c r="FHJ150" s="81"/>
      <c r="FHK150" s="81"/>
      <c r="FHL150" s="81"/>
      <c r="FHM150" s="81"/>
      <c r="FHN150" s="81"/>
      <c r="FHO150" s="81"/>
      <c r="FHP150" s="81"/>
      <c r="FHQ150" s="81"/>
      <c r="FHR150" s="81"/>
      <c r="FHS150" s="81"/>
      <c r="FHT150" s="81"/>
      <c r="FHU150" s="81"/>
      <c r="FHV150" s="81"/>
      <c r="FHW150" s="81"/>
      <c r="FHX150" s="81"/>
      <c r="FHY150" s="81"/>
      <c r="FHZ150" s="81"/>
      <c r="FIA150" s="81"/>
      <c r="FIB150" s="81"/>
      <c r="FIC150" s="81"/>
      <c r="FID150" s="81"/>
      <c r="FIE150" s="81"/>
      <c r="FIF150" s="81"/>
      <c r="FIG150" s="81"/>
      <c r="FIH150" s="81"/>
      <c r="FII150" s="81"/>
      <c r="FIJ150" s="81"/>
      <c r="FIK150" s="81"/>
      <c r="FIL150" s="81"/>
      <c r="FIM150" s="81"/>
      <c r="FIN150" s="81"/>
      <c r="FIO150" s="81"/>
      <c r="FIP150" s="81"/>
      <c r="FIQ150" s="81"/>
      <c r="FIR150" s="81"/>
      <c r="FIS150" s="81"/>
      <c r="FIT150" s="81"/>
      <c r="FIU150" s="81"/>
      <c r="FIV150" s="81"/>
      <c r="FIW150" s="81"/>
      <c r="FIX150" s="81"/>
      <c r="FIY150" s="81"/>
      <c r="FIZ150" s="81"/>
      <c r="FJA150" s="81"/>
      <c r="FJB150" s="81"/>
      <c r="FJC150" s="81"/>
      <c r="FJD150" s="81"/>
      <c r="FJE150" s="81"/>
      <c r="FJF150" s="81"/>
      <c r="FJG150" s="81"/>
      <c r="FJH150" s="81"/>
      <c r="FJI150" s="81"/>
      <c r="FJJ150" s="81"/>
      <c r="FJK150" s="81"/>
      <c r="FJL150" s="81"/>
      <c r="FJM150" s="81"/>
      <c r="FJN150" s="81"/>
      <c r="FJO150" s="81"/>
      <c r="FJP150" s="81"/>
      <c r="FJQ150" s="81"/>
      <c r="FJR150" s="81"/>
      <c r="FJS150" s="81"/>
      <c r="FJT150" s="81"/>
      <c r="FJU150" s="81"/>
      <c r="FJV150" s="81"/>
      <c r="FJW150" s="81"/>
      <c r="FJX150" s="81"/>
      <c r="FJY150" s="81"/>
      <c r="FJZ150" s="81"/>
      <c r="FKA150" s="81"/>
      <c r="FKB150" s="81"/>
      <c r="FKC150" s="81"/>
      <c r="FKD150" s="81"/>
      <c r="FKE150" s="81"/>
      <c r="FKF150" s="81"/>
      <c r="FKG150" s="81"/>
      <c r="FKH150" s="81"/>
      <c r="FKI150" s="81"/>
      <c r="FKJ150" s="81"/>
      <c r="FKK150" s="81"/>
      <c r="FKL150" s="81"/>
      <c r="FKM150" s="81"/>
      <c r="FKN150" s="81"/>
      <c r="FKO150" s="81"/>
      <c r="FKP150" s="81"/>
      <c r="FKQ150" s="81"/>
      <c r="FKR150" s="81"/>
      <c r="FKS150" s="81"/>
      <c r="FKT150" s="81"/>
      <c r="FKU150" s="81"/>
      <c r="FKV150" s="81"/>
      <c r="FKW150" s="81"/>
      <c r="FKX150" s="81"/>
      <c r="FKY150" s="81"/>
      <c r="FKZ150" s="81"/>
      <c r="FLA150" s="81"/>
      <c r="FLB150" s="81"/>
      <c r="FLC150" s="81"/>
      <c r="FLD150" s="81"/>
      <c r="FLE150" s="81"/>
      <c r="FLF150" s="81"/>
      <c r="FLG150" s="81"/>
      <c r="FLH150" s="81"/>
      <c r="FLI150" s="81"/>
      <c r="FLJ150" s="81"/>
      <c r="FLK150" s="81"/>
      <c r="FLL150" s="81"/>
      <c r="FLM150" s="81"/>
      <c r="FLN150" s="81"/>
      <c r="FLO150" s="81"/>
      <c r="FLP150" s="81"/>
      <c r="FLQ150" s="81"/>
      <c r="FLR150" s="81"/>
      <c r="FLS150" s="81"/>
      <c r="FLT150" s="81"/>
      <c r="FLU150" s="81"/>
      <c r="FLV150" s="81"/>
      <c r="FLW150" s="81"/>
      <c r="FLX150" s="81"/>
      <c r="FLY150" s="81"/>
      <c r="FLZ150" s="81"/>
      <c r="FMA150" s="81"/>
      <c r="FMB150" s="81"/>
      <c r="FMC150" s="81"/>
      <c r="FMD150" s="81"/>
      <c r="FME150" s="81"/>
      <c r="FMF150" s="81"/>
      <c r="FMG150" s="81"/>
      <c r="FMH150" s="81"/>
      <c r="FMI150" s="81"/>
      <c r="FMJ150" s="81"/>
      <c r="FMK150" s="81"/>
      <c r="FML150" s="81"/>
      <c r="FMM150" s="81"/>
      <c r="FMN150" s="81"/>
      <c r="FMO150" s="81"/>
      <c r="FMP150" s="81"/>
      <c r="FMQ150" s="81"/>
      <c r="FMR150" s="81"/>
      <c r="FMS150" s="81"/>
      <c r="FMT150" s="81"/>
      <c r="FMU150" s="81"/>
      <c r="FMV150" s="81"/>
      <c r="FMW150" s="81"/>
      <c r="FMX150" s="81"/>
      <c r="FMY150" s="81"/>
      <c r="FMZ150" s="81"/>
      <c r="FNA150" s="81"/>
      <c r="FNB150" s="81"/>
      <c r="FNC150" s="81"/>
      <c r="FND150" s="81"/>
      <c r="FNE150" s="81"/>
      <c r="FNF150" s="81"/>
      <c r="FNG150" s="81"/>
      <c r="FNH150" s="81"/>
      <c r="FNI150" s="81"/>
      <c r="FNJ150" s="81"/>
      <c r="FNK150" s="81"/>
      <c r="FNL150" s="81"/>
      <c r="FNM150" s="81"/>
      <c r="FNN150" s="81"/>
      <c r="FNO150" s="81"/>
      <c r="FNP150" s="81"/>
      <c r="FNQ150" s="81"/>
      <c r="FNR150" s="81"/>
      <c r="FNS150" s="81"/>
      <c r="FNT150" s="81"/>
      <c r="FNU150" s="81"/>
      <c r="FNV150" s="81"/>
      <c r="FNW150" s="81"/>
      <c r="FNX150" s="81"/>
      <c r="FNY150" s="81"/>
      <c r="FNZ150" s="81"/>
      <c r="FOA150" s="81"/>
      <c r="FOB150" s="81"/>
      <c r="FOC150" s="81"/>
      <c r="FOD150" s="81"/>
      <c r="FOE150" s="81"/>
      <c r="FOF150" s="81"/>
      <c r="FOG150" s="81"/>
      <c r="FOH150" s="81"/>
      <c r="FOI150" s="81"/>
      <c r="FOJ150" s="81"/>
      <c r="FOK150" s="81"/>
      <c r="FOL150" s="81"/>
      <c r="FOM150" s="81"/>
      <c r="FON150" s="81"/>
      <c r="FOO150" s="81"/>
      <c r="FOP150" s="81"/>
      <c r="FOQ150" s="81"/>
      <c r="FOR150" s="81"/>
      <c r="FOS150" s="81"/>
      <c r="FOT150" s="81"/>
      <c r="FOU150" s="81"/>
      <c r="FOV150" s="81"/>
      <c r="FOW150" s="81"/>
      <c r="FOX150" s="81"/>
      <c r="FOY150" s="81"/>
      <c r="FOZ150" s="81"/>
      <c r="FPA150" s="81"/>
      <c r="FPB150" s="81"/>
      <c r="FPC150" s="81"/>
      <c r="FPD150" s="81"/>
      <c r="FPE150" s="81"/>
      <c r="FPF150" s="81"/>
      <c r="FPG150" s="81"/>
      <c r="FPH150" s="81"/>
      <c r="FPI150" s="81"/>
      <c r="FPJ150" s="81"/>
      <c r="FPK150" s="81"/>
      <c r="FPL150" s="81"/>
      <c r="FPM150" s="81"/>
      <c r="FPN150" s="81"/>
      <c r="FPO150" s="81"/>
      <c r="FPP150" s="81"/>
      <c r="FPQ150" s="81"/>
      <c r="FPR150" s="81"/>
      <c r="FPS150" s="81"/>
      <c r="FPT150" s="81"/>
      <c r="FPU150" s="81"/>
      <c r="FPV150" s="81"/>
      <c r="FPW150" s="81"/>
      <c r="FPX150" s="81"/>
      <c r="FPY150" s="81"/>
      <c r="FPZ150" s="81"/>
      <c r="FQA150" s="81"/>
      <c r="FQB150" s="81"/>
      <c r="FQC150" s="81"/>
      <c r="FQD150" s="81"/>
      <c r="FQE150" s="81"/>
      <c r="FQF150" s="81"/>
      <c r="FQG150" s="81"/>
      <c r="FQH150" s="81"/>
      <c r="FQI150" s="81"/>
      <c r="FQJ150" s="81"/>
      <c r="FQK150" s="81"/>
      <c r="FQL150" s="81"/>
      <c r="FQM150" s="81"/>
      <c r="FQN150" s="81"/>
      <c r="FQO150" s="81"/>
      <c r="FQP150" s="81"/>
      <c r="FQQ150" s="81"/>
      <c r="FQR150" s="81"/>
      <c r="FQS150" s="81"/>
      <c r="FQT150" s="81"/>
      <c r="FQU150" s="81"/>
      <c r="FQV150" s="81"/>
      <c r="FQW150" s="81"/>
      <c r="FQX150" s="81"/>
      <c r="FQY150" s="81"/>
      <c r="FQZ150" s="81"/>
      <c r="FRA150" s="81"/>
      <c r="FRB150" s="81"/>
      <c r="FRC150" s="81"/>
      <c r="FRD150" s="81"/>
      <c r="FRE150" s="81"/>
      <c r="FRF150" s="81"/>
      <c r="FRG150" s="81"/>
      <c r="FRH150" s="81"/>
      <c r="FRI150" s="81"/>
      <c r="FRJ150" s="81"/>
      <c r="FRK150" s="81"/>
      <c r="FRL150" s="81"/>
      <c r="FRM150" s="81"/>
      <c r="FRN150" s="81"/>
      <c r="FRO150" s="81"/>
      <c r="FRP150" s="81"/>
      <c r="FRQ150" s="81"/>
      <c r="FRR150" s="81"/>
      <c r="FRS150" s="81"/>
      <c r="FRT150" s="81"/>
      <c r="FRU150" s="81"/>
      <c r="FRV150" s="81"/>
      <c r="FRW150" s="81"/>
      <c r="FRX150" s="81"/>
      <c r="FRY150" s="81"/>
      <c r="FRZ150" s="81"/>
      <c r="FSA150" s="81"/>
      <c r="FSB150" s="81"/>
      <c r="FSC150" s="81"/>
      <c r="FSD150" s="81"/>
      <c r="FSE150" s="81"/>
      <c r="FSF150" s="81"/>
      <c r="FSG150" s="81"/>
      <c r="FSH150" s="81"/>
      <c r="FSI150" s="81"/>
      <c r="FSJ150" s="81"/>
      <c r="FSK150" s="81"/>
      <c r="FSL150" s="81"/>
      <c r="FSM150" s="81"/>
      <c r="FSN150" s="81"/>
      <c r="FSO150" s="81"/>
      <c r="FSP150" s="81"/>
      <c r="FSQ150" s="81"/>
      <c r="FSR150" s="81"/>
      <c r="FSS150" s="81"/>
      <c r="FST150" s="81"/>
      <c r="FSU150" s="81"/>
      <c r="FSV150" s="81"/>
      <c r="FSW150" s="81"/>
      <c r="FSX150" s="81"/>
      <c r="FSY150" s="81"/>
      <c r="FSZ150" s="81"/>
      <c r="FTA150" s="81"/>
      <c r="FTB150" s="81"/>
      <c r="FTC150" s="81"/>
      <c r="FTD150" s="81"/>
      <c r="FTE150" s="81"/>
      <c r="FTF150" s="81"/>
      <c r="FTG150" s="81"/>
      <c r="FTH150" s="81"/>
      <c r="FTI150" s="81"/>
      <c r="FTJ150" s="81"/>
      <c r="FTK150" s="81"/>
      <c r="FTL150" s="81"/>
      <c r="FTM150" s="81"/>
      <c r="FTN150" s="81"/>
      <c r="FTO150" s="81"/>
      <c r="FTP150" s="81"/>
      <c r="FTQ150" s="81"/>
      <c r="FTR150" s="81"/>
      <c r="FTS150" s="81"/>
      <c r="FTT150" s="81"/>
      <c r="FTU150" s="81"/>
      <c r="FTV150" s="81"/>
      <c r="FTW150" s="81"/>
      <c r="FTX150" s="81"/>
      <c r="FTY150" s="81"/>
      <c r="FTZ150" s="81"/>
      <c r="FUA150" s="81"/>
      <c r="FUB150" s="81"/>
      <c r="FUC150" s="81"/>
      <c r="FUD150" s="81"/>
      <c r="FUE150" s="81"/>
      <c r="FUF150" s="81"/>
      <c r="FUG150" s="81"/>
      <c r="FUH150" s="81"/>
      <c r="FUI150" s="81"/>
      <c r="FUJ150" s="81"/>
      <c r="FUK150" s="81"/>
      <c r="FUL150" s="81"/>
      <c r="FUM150" s="81"/>
      <c r="FUN150" s="81"/>
      <c r="FUO150" s="81"/>
      <c r="FUP150" s="81"/>
      <c r="FUQ150" s="81"/>
      <c r="FUR150" s="81"/>
      <c r="FUS150" s="81"/>
      <c r="FUT150" s="81"/>
      <c r="FUU150" s="81"/>
      <c r="FUV150" s="81"/>
      <c r="FUW150" s="81"/>
      <c r="FUX150" s="81"/>
      <c r="FUY150" s="81"/>
      <c r="FUZ150" s="81"/>
      <c r="FVA150" s="81"/>
      <c r="FVB150" s="81"/>
      <c r="FVC150" s="81"/>
      <c r="FVD150" s="81"/>
      <c r="FVE150" s="81"/>
      <c r="FVF150" s="81"/>
      <c r="FVG150" s="81"/>
      <c r="FVH150" s="81"/>
      <c r="FVI150" s="81"/>
      <c r="FVJ150" s="81"/>
      <c r="FVK150" s="81"/>
      <c r="FVL150" s="81"/>
      <c r="FVM150" s="81"/>
      <c r="FVN150" s="81"/>
      <c r="FVO150" s="81"/>
      <c r="FVP150" s="81"/>
      <c r="FVQ150" s="81"/>
      <c r="FVR150" s="81"/>
      <c r="FVS150" s="81"/>
      <c r="FVT150" s="81"/>
      <c r="FVU150" s="81"/>
      <c r="FVV150" s="81"/>
      <c r="FVW150" s="81"/>
      <c r="FVX150" s="81"/>
      <c r="FVY150" s="81"/>
      <c r="FVZ150" s="81"/>
      <c r="FWA150" s="81"/>
      <c r="FWB150" s="81"/>
      <c r="FWC150" s="81"/>
      <c r="FWD150" s="81"/>
      <c r="FWE150" s="81"/>
      <c r="FWF150" s="81"/>
      <c r="FWG150" s="81"/>
      <c r="FWH150" s="81"/>
      <c r="FWI150" s="81"/>
      <c r="FWJ150" s="81"/>
      <c r="FWK150" s="81"/>
      <c r="FWL150" s="81"/>
      <c r="FWM150" s="81"/>
      <c r="FWN150" s="81"/>
      <c r="FWO150" s="81"/>
      <c r="FWP150" s="81"/>
      <c r="FWQ150" s="81"/>
      <c r="FWR150" s="81"/>
      <c r="FWS150" s="81"/>
      <c r="FWT150" s="81"/>
      <c r="FWU150" s="81"/>
      <c r="FWV150" s="81"/>
      <c r="FWW150" s="81"/>
      <c r="FWX150" s="81"/>
      <c r="FWY150" s="81"/>
      <c r="FWZ150" s="81"/>
      <c r="FXA150" s="81"/>
      <c r="FXB150" s="81"/>
      <c r="FXC150" s="81"/>
      <c r="FXD150" s="81"/>
      <c r="FXE150" s="81"/>
      <c r="FXF150" s="81"/>
      <c r="FXG150" s="81"/>
      <c r="FXH150" s="81"/>
      <c r="FXI150" s="81"/>
      <c r="FXJ150" s="81"/>
      <c r="FXK150" s="81"/>
      <c r="FXL150" s="81"/>
      <c r="FXM150" s="81"/>
      <c r="FXN150" s="81"/>
      <c r="FXO150" s="81"/>
      <c r="FXP150" s="81"/>
      <c r="FXQ150" s="81"/>
      <c r="FXR150" s="81"/>
      <c r="FXS150" s="81"/>
      <c r="FXT150" s="81"/>
      <c r="FXU150" s="81"/>
      <c r="FXV150" s="81"/>
      <c r="FXW150" s="81"/>
      <c r="FXX150" s="81"/>
      <c r="FXY150" s="81"/>
      <c r="FXZ150" s="81"/>
      <c r="FYA150" s="81"/>
      <c r="FYB150" s="81"/>
      <c r="FYC150" s="81"/>
      <c r="FYD150" s="81"/>
      <c r="FYE150" s="81"/>
      <c r="FYF150" s="81"/>
      <c r="FYG150" s="81"/>
      <c r="FYH150" s="81"/>
      <c r="FYI150" s="81"/>
      <c r="FYJ150" s="81"/>
      <c r="FYK150" s="81"/>
      <c r="FYL150" s="81"/>
      <c r="FYM150" s="81"/>
      <c r="FYN150" s="81"/>
      <c r="FYO150" s="81"/>
      <c r="FYP150" s="81"/>
      <c r="FYQ150" s="81"/>
      <c r="FYR150" s="81"/>
      <c r="FYS150" s="81"/>
      <c r="FYT150" s="81"/>
      <c r="FYU150" s="81"/>
      <c r="FYV150" s="81"/>
      <c r="FYW150" s="81"/>
      <c r="FYX150" s="81"/>
      <c r="FYY150" s="81"/>
      <c r="FYZ150" s="81"/>
      <c r="FZA150" s="81"/>
      <c r="FZB150" s="81"/>
      <c r="FZC150" s="81"/>
      <c r="FZD150" s="81"/>
      <c r="FZE150" s="81"/>
      <c r="FZF150" s="81"/>
      <c r="FZG150" s="81"/>
      <c r="FZH150" s="81"/>
      <c r="FZI150" s="81"/>
      <c r="FZJ150" s="81"/>
      <c r="FZK150" s="81"/>
      <c r="FZL150" s="81"/>
      <c r="FZM150" s="81"/>
      <c r="FZN150" s="81"/>
      <c r="FZO150" s="81"/>
      <c r="FZP150" s="81"/>
      <c r="FZQ150" s="81"/>
      <c r="FZR150" s="81"/>
      <c r="FZS150" s="81"/>
      <c r="FZT150" s="81"/>
      <c r="FZU150" s="81"/>
      <c r="FZV150" s="81"/>
      <c r="FZW150" s="81"/>
      <c r="FZX150" s="81"/>
      <c r="FZY150" s="81"/>
      <c r="FZZ150" s="81"/>
      <c r="GAA150" s="81"/>
      <c r="GAB150" s="81"/>
      <c r="GAC150" s="81"/>
      <c r="GAD150" s="81"/>
      <c r="GAE150" s="81"/>
      <c r="GAF150" s="81"/>
      <c r="GAG150" s="81"/>
      <c r="GAH150" s="81"/>
      <c r="GAI150" s="81"/>
      <c r="GAJ150" s="81"/>
      <c r="GAK150" s="81"/>
      <c r="GAL150" s="81"/>
      <c r="GAM150" s="81"/>
      <c r="GAN150" s="81"/>
      <c r="GAO150" s="81"/>
      <c r="GAP150" s="81"/>
      <c r="GAQ150" s="81"/>
      <c r="GAR150" s="81"/>
      <c r="GAS150" s="81"/>
      <c r="GAT150" s="81"/>
      <c r="GAU150" s="81"/>
      <c r="GAV150" s="81"/>
      <c r="GAW150" s="81"/>
      <c r="GAX150" s="81"/>
      <c r="GAY150" s="81"/>
      <c r="GAZ150" s="81"/>
      <c r="GBA150" s="81"/>
      <c r="GBB150" s="81"/>
      <c r="GBC150" s="81"/>
      <c r="GBD150" s="81"/>
      <c r="GBE150" s="81"/>
      <c r="GBF150" s="81"/>
      <c r="GBG150" s="81"/>
      <c r="GBH150" s="81"/>
      <c r="GBI150" s="81"/>
      <c r="GBJ150" s="81"/>
      <c r="GBK150" s="81"/>
      <c r="GBL150" s="81"/>
      <c r="GBM150" s="81"/>
      <c r="GBN150" s="81"/>
      <c r="GBO150" s="81"/>
      <c r="GBP150" s="81"/>
      <c r="GBQ150" s="81"/>
      <c r="GBR150" s="81"/>
      <c r="GBS150" s="81"/>
      <c r="GBT150" s="81"/>
      <c r="GBU150" s="81"/>
      <c r="GBV150" s="81"/>
      <c r="GBW150" s="81"/>
      <c r="GBX150" s="81"/>
      <c r="GBY150" s="81"/>
      <c r="GBZ150" s="81"/>
      <c r="GCA150" s="81"/>
      <c r="GCB150" s="81"/>
      <c r="GCC150" s="81"/>
      <c r="GCD150" s="81"/>
      <c r="GCE150" s="81"/>
      <c r="GCF150" s="81"/>
      <c r="GCG150" s="81"/>
      <c r="GCH150" s="81"/>
      <c r="GCI150" s="81"/>
      <c r="GCJ150" s="81"/>
      <c r="GCK150" s="81"/>
      <c r="GCL150" s="81"/>
      <c r="GCM150" s="81"/>
      <c r="GCN150" s="81"/>
      <c r="GCO150" s="81"/>
      <c r="GCP150" s="81"/>
      <c r="GCQ150" s="81"/>
      <c r="GCR150" s="81"/>
      <c r="GCS150" s="81"/>
      <c r="GCT150" s="81"/>
      <c r="GCU150" s="81"/>
      <c r="GCV150" s="81"/>
      <c r="GCW150" s="81"/>
      <c r="GCX150" s="81"/>
      <c r="GCY150" s="81"/>
      <c r="GCZ150" s="81"/>
      <c r="GDA150" s="81"/>
      <c r="GDB150" s="81"/>
      <c r="GDC150" s="81"/>
      <c r="GDD150" s="81"/>
      <c r="GDE150" s="81"/>
      <c r="GDF150" s="81"/>
      <c r="GDG150" s="81"/>
      <c r="GDH150" s="81"/>
      <c r="GDI150" s="81"/>
      <c r="GDJ150" s="81"/>
      <c r="GDK150" s="81"/>
      <c r="GDL150" s="81"/>
      <c r="GDM150" s="81"/>
      <c r="GDN150" s="81"/>
      <c r="GDO150" s="81"/>
      <c r="GDP150" s="81"/>
      <c r="GDQ150" s="81"/>
      <c r="GDR150" s="81"/>
      <c r="GDS150" s="81"/>
      <c r="GDT150" s="81"/>
      <c r="GDU150" s="81"/>
      <c r="GDV150" s="81"/>
      <c r="GDW150" s="81"/>
      <c r="GDX150" s="81"/>
      <c r="GDY150" s="81"/>
      <c r="GDZ150" s="81"/>
      <c r="GEA150" s="81"/>
      <c r="GEB150" s="81"/>
      <c r="GEC150" s="81"/>
      <c r="GED150" s="81"/>
      <c r="GEE150" s="81"/>
      <c r="GEF150" s="81"/>
      <c r="GEG150" s="81"/>
      <c r="GEH150" s="81"/>
      <c r="GEI150" s="81"/>
      <c r="GEJ150" s="81"/>
      <c r="GEK150" s="81"/>
      <c r="GEL150" s="81"/>
      <c r="GEM150" s="81"/>
      <c r="GEN150" s="81"/>
      <c r="GEO150" s="81"/>
      <c r="GEP150" s="81"/>
      <c r="GEQ150" s="81"/>
      <c r="GER150" s="81"/>
      <c r="GES150" s="81"/>
      <c r="GET150" s="81"/>
      <c r="GEU150" s="81"/>
      <c r="GEV150" s="81"/>
      <c r="GEW150" s="81"/>
      <c r="GEX150" s="81"/>
      <c r="GEY150" s="81"/>
      <c r="GEZ150" s="81"/>
      <c r="GFA150" s="81"/>
      <c r="GFB150" s="81"/>
      <c r="GFC150" s="81"/>
      <c r="GFD150" s="81"/>
      <c r="GFE150" s="81"/>
      <c r="GFF150" s="81"/>
      <c r="GFG150" s="81"/>
      <c r="GFH150" s="81"/>
      <c r="GFI150" s="81"/>
      <c r="GFJ150" s="81"/>
      <c r="GFK150" s="81"/>
      <c r="GFL150" s="81"/>
      <c r="GFM150" s="81"/>
      <c r="GFN150" s="81"/>
      <c r="GFO150" s="81"/>
      <c r="GFP150" s="81"/>
      <c r="GFQ150" s="81"/>
      <c r="GFR150" s="81"/>
      <c r="GFS150" s="81"/>
      <c r="GFT150" s="81"/>
      <c r="GFU150" s="81"/>
      <c r="GFV150" s="81"/>
      <c r="GFW150" s="81"/>
      <c r="GFX150" s="81"/>
      <c r="GFY150" s="81"/>
      <c r="GFZ150" s="81"/>
      <c r="GGA150" s="81"/>
      <c r="GGB150" s="81"/>
      <c r="GGC150" s="81"/>
      <c r="GGD150" s="81"/>
      <c r="GGE150" s="81"/>
      <c r="GGF150" s="81"/>
      <c r="GGG150" s="81"/>
      <c r="GGH150" s="81"/>
      <c r="GGI150" s="81"/>
      <c r="GGJ150" s="81"/>
      <c r="GGK150" s="81"/>
      <c r="GGL150" s="81"/>
      <c r="GGM150" s="81"/>
      <c r="GGN150" s="81"/>
      <c r="GGO150" s="81"/>
      <c r="GGP150" s="81"/>
      <c r="GGQ150" s="81"/>
      <c r="GGR150" s="81"/>
      <c r="GGS150" s="81"/>
      <c r="GGT150" s="81"/>
      <c r="GGU150" s="81"/>
      <c r="GGV150" s="81"/>
      <c r="GGW150" s="81"/>
      <c r="GGX150" s="81"/>
      <c r="GGY150" s="81"/>
      <c r="GGZ150" s="81"/>
      <c r="GHA150" s="81"/>
      <c r="GHB150" s="81"/>
      <c r="GHC150" s="81"/>
      <c r="GHD150" s="81"/>
      <c r="GHE150" s="81"/>
      <c r="GHF150" s="81"/>
      <c r="GHG150" s="81"/>
      <c r="GHH150" s="81"/>
      <c r="GHI150" s="81"/>
      <c r="GHJ150" s="81"/>
      <c r="GHK150" s="81"/>
      <c r="GHL150" s="81"/>
      <c r="GHM150" s="81"/>
      <c r="GHN150" s="81"/>
      <c r="GHO150" s="81"/>
      <c r="GHP150" s="81"/>
      <c r="GHQ150" s="81"/>
      <c r="GHR150" s="81"/>
      <c r="GHS150" s="81"/>
      <c r="GHT150" s="81"/>
      <c r="GHU150" s="81"/>
      <c r="GHV150" s="81"/>
      <c r="GHW150" s="81"/>
      <c r="GHX150" s="81"/>
      <c r="GHY150" s="81"/>
      <c r="GHZ150" s="81"/>
      <c r="GIA150" s="81"/>
      <c r="GIB150" s="81"/>
      <c r="GIC150" s="81"/>
      <c r="GID150" s="81"/>
      <c r="GIE150" s="81"/>
      <c r="GIF150" s="81"/>
      <c r="GIG150" s="81"/>
      <c r="GIH150" s="81"/>
      <c r="GII150" s="81"/>
      <c r="GIJ150" s="81"/>
      <c r="GIK150" s="81"/>
      <c r="GIL150" s="81"/>
      <c r="GIM150" s="81"/>
      <c r="GIN150" s="81"/>
      <c r="GIO150" s="81"/>
      <c r="GIP150" s="81"/>
      <c r="GIQ150" s="81"/>
      <c r="GIR150" s="81"/>
      <c r="GIS150" s="81"/>
      <c r="GIT150" s="81"/>
      <c r="GIU150" s="81"/>
      <c r="GIV150" s="81"/>
      <c r="GIW150" s="81"/>
      <c r="GIX150" s="81"/>
      <c r="GIY150" s="81"/>
      <c r="GIZ150" s="81"/>
      <c r="GJA150" s="81"/>
      <c r="GJB150" s="81"/>
      <c r="GJC150" s="81"/>
      <c r="GJD150" s="81"/>
      <c r="GJE150" s="81"/>
      <c r="GJF150" s="81"/>
      <c r="GJG150" s="81"/>
      <c r="GJH150" s="81"/>
      <c r="GJI150" s="81"/>
      <c r="GJJ150" s="81"/>
      <c r="GJK150" s="81"/>
      <c r="GJL150" s="81"/>
      <c r="GJM150" s="81"/>
      <c r="GJN150" s="81"/>
      <c r="GJO150" s="81"/>
      <c r="GJP150" s="81"/>
      <c r="GJQ150" s="81"/>
      <c r="GJR150" s="81"/>
      <c r="GJS150" s="81"/>
      <c r="GJT150" s="81"/>
      <c r="GJU150" s="81"/>
      <c r="GJV150" s="81"/>
      <c r="GJW150" s="81"/>
      <c r="GJX150" s="81"/>
      <c r="GJY150" s="81"/>
      <c r="GJZ150" s="81"/>
      <c r="GKA150" s="81"/>
      <c r="GKB150" s="81"/>
      <c r="GKC150" s="81"/>
      <c r="GKD150" s="81"/>
      <c r="GKE150" s="81"/>
      <c r="GKF150" s="81"/>
      <c r="GKG150" s="81"/>
      <c r="GKH150" s="81"/>
      <c r="GKI150" s="81"/>
      <c r="GKJ150" s="81"/>
      <c r="GKK150" s="81"/>
      <c r="GKL150" s="81"/>
      <c r="GKM150" s="81"/>
      <c r="GKN150" s="81"/>
      <c r="GKO150" s="81"/>
      <c r="GKP150" s="81"/>
      <c r="GKQ150" s="81"/>
      <c r="GKR150" s="81"/>
      <c r="GKS150" s="81"/>
      <c r="GKT150" s="81"/>
      <c r="GKU150" s="81"/>
      <c r="GKV150" s="81"/>
      <c r="GKW150" s="81"/>
      <c r="GKX150" s="81"/>
      <c r="GKY150" s="81"/>
      <c r="GKZ150" s="81"/>
      <c r="GLA150" s="81"/>
      <c r="GLB150" s="81"/>
      <c r="GLC150" s="81"/>
      <c r="GLD150" s="81"/>
      <c r="GLE150" s="81"/>
      <c r="GLF150" s="81"/>
      <c r="GLG150" s="81"/>
      <c r="GLH150" s="81"/>
      <c r="GLI150" s="81"/>
      <c r="GLJ150" s="81"/>
      <c r="GLK150" s="81"/>
      <c r="GLL150" s="81"/>
      <c r="GLM150" s="81"/>
      <c r="GLN150" s="81"/>
      <c r="GLO150" s="81"/>
      <c r="GLP150" s="81"/>
      <c r="GLQ150" s="81"/>
      <c r="GLR150" s="81"/>
      <c r="GLS150" s="81"/>
      <c r="GLT150" s="81"/>
      <c r="GLU150" s="81"/>
      <c r="GLV150" s="81"/>
      <c r="GLW150" s="81"/>
      <c r="GLX150" s="81"/>
      <c r="GLY150" s="81"/>
      <c r="GLZ150" s="81"/>
      <c r="GMA150" s="81"/>
      <c r="GMB150" s="81"/>
      <c r="GMC150" s="81"/>
      <c r="GMD150" s="81"/>
      <c r="GME150" s="81"/>
      <c r="GMF150" s="81"/>
      <c r="GMG150" s="81"/>
      <c r="GMH150" s="81"/>
      <c r="GMI150" s="81"/>
      <c r="GMJ150" s="81"/>
      <c r="GMK150" s="81"/>
      <c r="GML150" s="81"/>
      <c r="GMM150" s="81"/>
      <c r="GMN150" s="81"/>
      <c r="GMO150" s="81"/>
      <c r="GMP150" s="81"/>
      <c r="GMQ150" s="81"/>
      <c r="GMR150" s="81"/>
      <c r="GMS150" s="81"/>
      <c r="GMT150" s="81"/>
      <c r="GMU150" s="81"/>
      <c r="GMV150" s="81"/>
      <c r="GMW150" s="81"/>
      <c r="GMX150" s="81"/>
      <c r="GMY150" s="81"/>
      <c r="GMZ150" s="81"/>
      <c r="GNA150" s="81"/>
      <c r="GNB150" s="81"/>
      <c r="GNC150" s="81"/>
      <c r="GND150" s="81"/>
      <c r="GNE150" s="81"/>
      <c r="GNF150" s="81"/>
      <c r="GNG150" s="81"/>
      <c r="GNH150" s="81"/>
      <c r="GNI150" s="81"/>
      <c r="GNJ150" s="81"/>
      <c r="GNK150" s="81"/>
      <c r="GNL150" s="81"/>
      <c r="GNM150" s="81"/>
      <c r="GNN150" s="81"/>
      <c r="GNO150" s="81"/>
      <c r="GNP150" s="81"/>
      <c r="GNQ150" s="81"/>
      <c r="GNR150" s="81"/>
      <c r="GNS150" s="81"/>
      <c r="GNT150" s="81"/>
      <c r="GNU150" s="81"/>
      <c r="GNV150" s="81"/>
      <c r="GNW150" s="81"/>
      <c r="GNX150" s="81"/>
      <c r="GNY150" s="81"/>
      <c r="GNZ150" s="81"/>
      <c r="GOA150" s="81"/>
      <c r="GOB150" s="81"/>
      <c r="GOC150" s="81"/>
      <c r="GOD150" s="81"/>
      <c r="GOE150" s="81"/>
      <c r="GOF150" s="81"/>
      <c r="GOG150" s="81"/>
      <c r="GOH150" s="81"/>
      <c r="GOI150" s="81"/>
      <c r="GOJ150" s="81"/>
      <c r="GOK150" s="81"/>
      <c r="GOL150" s="81"/>
      <c r="GOM150" s="81"/>
      <c r="GON150" s="81"/>
      <c r="GOO150" s="81"/>
      <c r="GOP150" s="81"/>
      <c r="GOQ150" s="81"/>
      <c r="GOR150" s="81"/>
      <c r="GOS150" s="81"/>
      <c r="GOT150" s="81"/>
      <c r="GOU150" s="81"/>
      <c r="GOV150" s="81"/>
      <c r="GOW150" s="81"/>
      <c r="GOX150" s="81"/>
      <c r="GOY150" s="81"/>
      <c r="GOZ150" s="81"/>
      <c r="GPA150" s="81"/>
      <c r="GPB150" s="81"/>
      <c r="GPC150" s="81"/>
      <c r="GPD150" s="81"/>
      <c r="GPE150" s="81"/>
      <c r="GPF150" s="81"/>
      <c r="GPG150" s="81"/>
      <c r="GPH150" s="81"/>
      <c r="GPI150" s="81"/>
      <c r="GPJ150" s="81"/>
      <c r="GPK150" s="81"/>
      <c r="GPL150" s="81"/>
      <c r="GPM150" s="81"/>
      <c r="GPN150" s="81"/>
      <c r="GPO150" s="81"/>
      <c r="GPP150" s="81"/>
      <c r="GPQ150" s="81"/>
      <c r="GPR150" s="81"/>
      <c r="GPS150" s="81"/>
      <c r="GPT150" s="81"/>
      <c r="GPU150" s="81"/>
      <c r="GPV150" s="81"/>
      <c r="GPW150" s="81"/>
      <c r="GPX150" s="81"/>
      <c r="GPY150" s="81"/>
      <c r="GPZ150" s="81"/>
      <c r="GQA150" s="81"/>
      <c r="GQB150" s="81"/>
      <c r="GQC150" s="81"/>
      <c r="GQD150" s="81"/>
      <c r="GQE150" s="81"/>
      <c r="GQF150" s="81"/>
      <c r="GQG150" s="81"/>
      <c r="GQH150" s="81"/>
      <c r="GQI150" s="81"/>
      <c r="GQJ150" s="81"/>
      <c r="GQK150" s="81"/>
      <c r="GQL150" s="81"/>
      <c r="GQM150" s="81"/>
      <c r="GQN150" s="81"/>
      <c r="GQO150" s="81"/>
      <c r="GQP150" s="81"/>
      <c r="GQQ150" s="81"/>
      <c r="GQR150" s="81"/>
      <c r="GQS150" s="81"/>
      <c r="GQT150" s="81"/>
      <c r="GQU150" s="81"/>
      <c r="GQV150" s="81"/>
      <c r="GQW150" s="81"/>
      <c r="GQX150" s="81"/>
      <c r="GQY150" s="81"/>
      <c r="GQZ150" s="81"/>
      <c r="GRA150" s="81"/>
      <c r="GRB150" s="81"/>
      <c r="GRC150" s="81"/>
      <c r="GRD150" s="81"/>
      <c r="GRE150" s="81"/>
      <c r="GRF150" s="81"/>
      <c r="GRG150" s="81"/>
      <c r="GRH150" s="81"/>
      <c r="GRI150" s="81"/>
      <c r="GRJ150" s="81"/>
      <c r="GRK150" s="81"/>
      <c r="GRL150" s="81"/>
      <c r="GRM150" s="81"/>
      <c r="GRN150" s="81"/>
      <c r="GRO150" s="81"/>
      <c r="GRP150" s="81"/>
      <c r="GRQ150" s="81"/>
      <c r="GRR150" s="81"/>
      <c r="GRS150" s="81"/>
      <c r="GRT150" s="81"/>
      <c r="GRU150" s="81"/>
      <c r="GRV150" s="81"/>
      <c r="GRW150" s="81"/>
      <c r="GRX150" s="81"/>
      <c r="GRY150" s="81"/>
      <c r="GRZ150" s="81"/>
      <c r="GSA150" s="81"/>
      <c r="GSB150" s="81"/>
      <c r="GSC150" s="81"/>
      <c r="GSD150" s="81"/>
      <c r="GSE150" s="81"/>
      <c r="GSF150" s="81"/>
      <c r="GSG150" s="81"/>
      <c r="GSH150" s="81"/>
      <c r="GSI150" s="81"/>
      <c r="GSJ150" s="81"/>
      <c r="GSK150" s="81"/>
      <c r="GSL150" s="81"/>
      <c r="GSM150" s="81"/>
      <c r="GSN150" s="81"/>
      <c r="GSO150" s="81"/>
      <c r="GSP150" s="81"/>
      <c r="GSQ150" s="81"/>
      <c r="GSR150" s="81"/>
      <c r="GSS150" s="81"/>
      <c r="GST150" s="81"/>
      <c r="GSU150" s="81"/>
      <c r="GSV150" s="81"/>
      <c r="GSW150" s="81"/>
      <c r="GSX150" s="81"/>
      <c r="GSY150" s="81"/>
      <c r="GSZ150" s="81"/>
      <c r="GTA150" s="81"/>
      <c r="GTB150" s="81"/>
      <c r="GTC150" s="81"/>
      <c r="GTD150" s="81"/>
      <c r="GTE150" s="81"/>
      <c r="GTF150" s="81"/>
      <c r="GTG150" s="81"/>
      <c r="GTH150" s="81"/>
      <c r="GTI150" s="81"/>
      <c r="GTJ150" s="81"/>
      <c r="GTK150" s="81"/>
      <c r="GTL150" s="81"/>
      <c r="GTM150" s="81"/>
      <c r="GTN150" s="81"/>
      <c r="GTO150" s="81"/>
      <c r="GTP150" s="81"/>
      <c r="GTQ150" s="81"/>
      <c r="GTR150" s="81"/>
      <c r="GTS150" s="81"/>
      <c r="GTT150" s="81"/>
      <c r="GTU150" s="81"/>
      <c r="GTV150" s="81"/>
      <c r="GTW150" s="81"/>
      <c r="GTX150" s="81"/>
      <c r="GTY150" s="81"/>
      <c r="GTZ150" s="81"/>
      <c r="GUA150" s="81"/>
      <c r="GUB150" s="81"/>
      <c r="GUC150" s="81"/>
      <c r="GUD150" s="81"/>
      <c r="GUE150" s="81"/>
      <c r="GUF150" s="81"/>
      <c r="GUG150" s="81"/>
      <c r="GUH150" s="81"/>
      <c r="GUI150" s="81"/>
      <c r="GUJ150" s="81"/>
      <c r="GUK150" s="81"/>
      <c r="GUL150" s="81"/>
      <c r="GUM150" s="81"/>
      <c r="GUN150" s="81"/>
      <c r="GUO150" s="81"/>
      <c r="GUP150" s="81"/>
      <c r="GUQ150" s="81"/>
      <c r="GUR150" s="81"/>
      <c r="GUS150" s="81"/>
      <c r="GUT150" s="81"/>
      <c r="GUU150" s="81"/>
      <c r="GUV150" s="81"/>
      <c r="GUW150" s="81"/>
      <c r="GUX150" s="81"/>
      <c r="GUY150" s="81"/>
      <c r="GUZ150" s="81"/>
      <c r="GVA150" s="81"/>
      <c r="GVB150" s="81"/>
      <c r="GVC150" s="81"/>
      <c r="GVD150" s="81"/>
      <c r="GVE150" s="81"/>
      <c r="GVF150" s="81"/>
      <c r="GVG150" s="81"/>
      <c r="GVH150" s="81"/>
      <c r="GVI150" s="81"/>
      <c r="GVJ150" s="81"/>
      <c r="GVK150" s="81"/>
      <c r="GVL150" s="81"/>
      <c r="GVM150" s="81"/>
      <c r="GVN150" s="81"/>
      <c r="GVO150" s="81"/>
      <c r="GVP150" s="81"/>
      <c r="GVQ150" s="81"/>
      <c r="GVR150" s="81"/>
      <c r="GVS150" s="81"/>
      <c r="GVT150" s="81"/>
      <c r="GVU150" s="81"/>
      <c r="GVV150" s="81"/>
      <c r="GVW150" s="81"/>
      <c r="GVX150" s="81"/>
      <c r="GVY150" s="81"/>
      <c r="GVZ150" s="81"/>
      <c r="GWA150" s="81"/>
      <c r="GWB150" s="81"/>
      <c r="GWC150" s="81"/>
      <c r="GWD150" s="81"/>
      <c r="GWE150" s="81"/>
      <c r="GWF150" s="81"/>
      <c r="GWG150" s="81"/>
      <c r="GWH150" s="81"/>
      <c r="GWI150" s="81"/>
      <c r="GWJ150" s="81"/>
      <c r="GWK150" s="81"/>
      <c r="GWL150" s="81"/>
      <c r="GWM150" s="81"/>
      <c r="GWN150" s="81"/>
      <c r="GWO150" s="81"/>
      <c r="GWP150" s="81"/>
      <c r="GWQ150" s="81"/>
      <c r="GWR150" s="81"/>
      <c r="GWS150" s="81"/>
      <c r="GWT150" s="81"/>
      <c r="GWU150" s="81"/>
      <c r="GWV150" s="81"/>
      <c r="GWW150" s="81"/>
      <c r="GWX150" s="81"/>
      <c r="GWY150" s="81"/>
      <c r="GWZ150" s="81"/>
      <c r="GXA150" s="81"/>
      <c r="GXB150" s="81"/>
      <c r="GXC150" s="81"/>
      <c r="GXD150" s="81"/>
      <c r="GXE150" s="81"/>
      <c r="GXF150" s="81"/>
      <c r="GXG150" s="81"/>
      <c r="GXH150" s="81"/>
      <c r="GXI150" s="81"/>
      <c r="GXJ150" s="81"/>
      <c r="GXK150" s="81"/>
      <c r="GXL150" s="81"/>
      <c r="GXM150" s="81"/>
      <c r="GXN150" s="81"/>
      <c r="GXO150" s="81"/>
      <c r="GXP150" s="81"/>
      <c r="GXQ150" s="81"/>
      <c r="GXR150" s="81"/>
      <c r="GXS150" s="81"/>
      <c r="GXT150" s="81"/>
      <c r="GXU150" s="81"/>
      <c r="GXV150" s="81"/>
      <c r="GXW150" s="81"/>
      <c r="GXX150" s="81"/>
      <c r="GXY150" s="81"/>
      <c r="GXZ150" s="81"/>
      <c r="GYA150" s="81"/>
      <c r="GYB150" s="81"/>
      <c r="GYC150" s="81"/>
      <c r="GYD150" s="81"/>
      <c r="GYE150" s="81"/>
      <c r="GYF150" s="81"/>
      <c r="GYG150" s="81"/>
      <c r="GYH150" s="81"/>
      <c r="GYI150" s="81"/>
      <c r="GYJ150" s="81"/>
      <c r="GYK150" s="81"/>
      <c r="GYL150" s="81"/>
      <c r="GYM150" s="81"/>
      <c r="GYN150" s="81"/>
      <c r="GYO150" s="81"/>
      <c r="GYP150" s="81"/>
      <c r="GYQ150" s="81"/>
      <c r="GYR150" s="81"/>
      <c r="GYS150" s="81"/>
      <c r="GYT150" s="81"/>
      <c r="GYU150" s="81"/>
      <c r="GYV150" s="81"/>
      <c r="GYW150" s="81"/>
      <c r="GYX150" s="81"/>
      <c r="GYY150" s="81"/>
      <c r="GYZ150" s="81"/>
      <c r="GZA150" s="81"/>
      <c r="GZB150" s="81"/>
      <c r="GZC150" s="81"/>
      <c r="GZD150" s="81"/>
      <c r="GZE150" s="81"/>
      <c r="GZF150" s="81"/>
      <c r="GZG150" s="81"/>
      <c r="GZH150" s="81"/>
      <c r="GZI150" s="81"/>
      <c r="GZJ150" s="81"/>
      <c r="GZK150" s="81"/>
      <c r="GZL150" s="81"/>
      <c r="GZM150" s="81"/>
      <c r="GZN150" s="81"/>
      <c r="GZO150" s="81"/>
      <c r="GZP150" s="81"/>
      <c r="GZQ150" s="81"/>
      <c r="GZR150" s="81"/>
      <c r="GZS150" s="81"/>
      <c r="GZT150" s="81"/>
      <c r="GZU150" s="81"/>
      <c r="GZV150" s="81"/>
      <c r="GZW150" s="81"/>
      <c r="GZX150" s="81"/>
      <c r="GZY150" s="81"/>
      <c r="GZZ150" s="81"/>
      <c r="HAA150" s="81"/>
      <c r="HAB150" s="81"/>
      <c r="HAC150" s="81"/>
      <c r="HAD150" s="81"/>
      <c r="HAE150" s="81"/>
      <c r="HAF150" s="81"/>
      <c r="HAG150" s="81"/>
      <c r="HAH150" s="81"/>
      <c r="HAI150" s="81"/>
      <c r="HAJ150" s="81"/>
      <c r="HAK150" s="81"/>
      <c r="HAL150" s="81"/>
      <c r="HAM150" s="81"/>
      <c r="HAN150" s="81"/>
      <c r="HAO150" s="81"/>
      <c r="HAP150" s="81"/>
      <c r="HAQ150" s="81"/>
      <c r="HAR150" s="81"/>
      <c r="HAS150" s="81"/>
      <c r="HAT150" s="81"/>
      <c r="HAU150" s="81"/>
      <c r="HAV150" s="81"/>
      <c r="HAW150" s="81"/>
      <c r="HAX150" s="81"/>
      <c r="HAY150" s="81"/>
      <c r="HAZ150" s="81"/>
      <c r="HBA150" s="81"/>
      <c r="HBB150" s="81"/>
      <c r="HBC150" s="81"/>
      <c r="HBD150" s="81"/>
      <c r="HBE150" s="81"/>
      <c r="HBF150" s="81"/>
      <c r="HBG150" s="81"/>
      <c r="HBH150" s="81"/>
      <c r="HBI150" s="81"/>
      <c r="HBJ150" s="81"/>
      <c r="HBK150" s="81"/>
      <c r="HBL150" s="81"/>
      <c r="HBM150" s="81"/>
      <c r="HBN150" s="81"/>
      <c r="HBO150" s="81"/>
      <c r="HBP150" s="81"/>
      <c r="HBQ150" s="81"/>
      <c r="HBR150" s="81"/>
      <c r="HBS150" s="81"/>
      <c r="HBT150" s="81"/>
      <c r="HBU150" s="81"/>
      <c r="HBV150" s="81"/>
      <c r="HBW150" s="81"/>
      <c r="HBX150" s="81"/>
      <c r="HBY150" s="81"/>
      <c r="HBZ150" s="81"/>
      <c r="HCA150" s="81"/>
      <c r="HCB150" s="81"/>
      <c r="HCC150" s="81"/>
      <c r="HCD150" s="81"/>
      <c r="HCE150" s="81"/>
      <c r="HCF150" s="81"/>
      <c r="HCG150" s="81"/>
      <c r="HCH150" s="81"/>
      <c r="HCI150" s="81"/>
      <c r="HCJ150" s="81"/>
      <c r="HCK150" s="81"/>
      <c r="HCL150" s="81"/>
      <c r="HCM150" s="81"/>
      <c r="HCN150" s="81"/>
      <c r="HCO150" s="81"/>
      <c r="HCP150" s="81"/>
      <c r="HCQ150" s="81"/>
      <c r="HCR150" s="81"/>
      <c r="HCS150" s="81"/>
      <c r="HCT150" s="81"/>
      <c r="HCU150" s="81"/>
      <c r="HCV150" s="81"/>
      <c r="HCW150" s="81"/>
      <c r="HCX150" s="81"/>
      <c r="HCY150" s="81"/>
      <c r="HCZ150" s="81"/>
      <c r="HDA150" s="81"/>
      <c r="HDB150" s="81"/>
      <c r="HDC150" s="81"/>
      <c r="HDD150" s="81"/>
      <c r="HDE150" s="81"/>
      <c r="HDF150" s="81"/>
      <c r="HDG150" s="81"/>
      <c r="HDH150" s="81"/>
      <c r="HDI150" s="81"/>
      <c r="HDJ150" s="81"/>
      <c r="HDK150" s="81"/>
      <c r="HDL150" s="81"/>
      <c r="HDM150" s="81"/>
      <c r="HDN150" s="81"/>
      <c r="HDO150" s="81"/>
      <c r="HDP150" s="81"/>
      <c r="HDQ150" s="81"/>
      <c r="HDR150" s="81"/>
      <c r="HDS150" s="81"/>
      <c r="HDT150" s="81"/>
      <c r="HDU150" s="81"/>
      <c r="HDV150" s="81"/>
      <c r="HDW150" s="81"/>
      <c r="HDX150" s="81"/>
      <c r="HDY150" s="81"/>
      <c r="HDZ150" s="81"/>
      <c r="HEA150" s="81"/>
      <c r="HEB150" s="81"/>
      <c r="HEC150" s="81"/>
      <c r="HED150" s="81"/>
      <c r="HEE150" s="81"/>
      <c r="HEF150" s="81"/>
      <c r="HEG150" s="81"/>
      <c r="HEH150" s="81"/>
      <c r="HEI150" s="81"/>
      <c r="HEJ150" s="81"/>
      <c r="HEK150" s="81"/>
      <c r="HEL150" s="81"/>
      <c r="HEM150" s="81"/>
      <c r="HEN150" s="81"/>
      <c r="HEO150" s="81"/>
      <c r="HEP150" s="81"/>
      <c r="HEQ150" s="81"/>
      <c r="HER150" s="81"/>
      <c r="HES150" s="81"/>
      <c r="HET150" s="81"/>
      <c r="HEU150" s="81"/>
      <c r="HEV150" s="81"/>
      <c r="HEW150" s="81"/>
      <c r="HEX150" s="81"/>
      <c r="HEY150" s="81"/>
      <c r="HEZ150" s="81"/>
      <c r="HFA150" s="81"/>
      <c r="HFB150" s="81"/>
      <c r="HFC150" s="81"/>
      <c r="HFD150" s="81"/>
      <c r="HFE150" s="81"/>
      <c r="HFF150" s="81"/>
      <c r="HFG150" s="81"/>
      <c r="HFH150" s="81"/>
      <c r="HFI150" s="81"/>
      <c r="HFJ150" s="81"/>
      <c r="HFK150" s="81"/>
      <c r="HFL150" s="81"/>
      <c r="HFM150" s="81"/>
      <c r="HFN150" s="81"/>
      <c r="HFO150" s="81"/>
      <c r="HFP150" s="81"/>
      <c r="HFQ150" s="81"/>
      <c r="HFR150" s="81"/>
      <c r="HFS150" s="81"/>
      <c r="HFT150" s="81"/>
      <c r="HFU150" s="81"/>
      <c r="HFV150" s="81"/>
      <c r="HFW150" s="81"/>
      <c r="HFX150" s="81"/>
      <c r="HFY150" s="81"/>
      <c r="HFZ150" s="81"/>
      <c r="HGA150" s="81"/>
      <c r="HGB150" s="81"/>
      <c r="HGC150" s="81"/>
      <c r="HGD150" s="81"/>
      <c r="HGE150" s="81"/>
      <c r="HGF150" s="81"/>
      <c r="HGG150" s="81"/>
      <c r="HGH150" s="81"/>
      <c r="HGI150" s="81"/>
      <c r="HGJ150" s="81"/>
      <c r="HGK150" s="81"/>
      <c r="HGL150" s="81"/>
      <c r="HGM150" s="81"/>
      <c r="HGN150" s="81"/>
      <c r="HGO150" s="81"/>
      <c r="HGP150" s="81"/>
      <c r="HGQ150" s="81"/>
      <c r="HGR150" s="81"/>
      <c r="HGS150" s="81"/>
      <c r="HGT150" s="81"/>
      <c r="HGU150" s="81"/>
      <c r="HGV150" s="81"/>
      <c r="HGW150" s="81"/>
      <c r="HGX150" s="81"/>
      <c r="HGY150" s="81"/>
      <c r="HGZ150" s="81"/>
      <c r="HHA150" s="81"/>
      <c r="HHB150" s="81"/>
      <c r="HHC150" s="81"/>
      <c r="HHD150" s="81"/>
      <c r="HHE150" s="81"/>
      <c r="HHF150" s="81"/>
      <c r="HHG150" s="81"/>
      <c r="HHH150" s="81"/>
      <c r="HHI150" s="81"/>
      <c r="HHJ150" s="81"/>
      <c r="HHK150" s="81"/>
      <c r="HHL150" s="81"/>
      <c r="HHM150" s="81"/>
      <c r="HHN150" s="81"/>
      <c r="HHO150" s="81"/>
      <c r="HHP150" s="81"/>
      <c r="HHQ150" s="81"/>
      <c r="HHR150" s="81"/>
      <c r="HHS150" s="81"/>
      <c r="HHT150" s="81"/>
      <c r="HHU150" s="81"/>
      <c r="HHV150" s="81"/>
      <c r="HHW150" s="81"/>
      <c r="HHX150" s="81"/>
      <c r="HHY150" s="81"/>
      <c r="HHZ150" s="81"/>
      <c r="HIA150" s="81"/>
      <c r="HIB150" s="81"/>
      <c r="HIC150" s="81"/>
      <c r="HID150" s="81"/>
      <c r="HIE150" s="81"/>
      <c r="HIF150" s="81"/>
      <c r="HIG150" s="81"/>
      <c r="HIH150" s="81"/>
      <c r="HII150" s="81"/>
      <c r="HIJ150" s="81"/>
      <c r="HIK150" s="81"/>
      <c r="HIL150" s="81"/>
      <c r="HIM150" s="81"/>
      <c r="HIN150" s="81"/>
      <c r="HIO150" s="81"/>
      <c r="HIP150" s="81"/>
      <c r="HIQ150" s="81"/>
      <c r="HIR150" s="81"/>
      <c r="HIS150" s="81"/>
      <c r="HIT150" s="81"/>
      <c r="HIU150" s="81"/>
      <c r="HIV150" s="81"/>
      <c r="HIW150" s="81"/>
      <c r="HIX150" s="81"/>
      <c r="HIY150" s="81"/>
      <c r="HIZ150" s="81"/>
      <c r="HJA150" s="81"/>
      <c r="HJB150" s="81"/>
      <c r="HJC150" s="81"/>
      <c r="HJD150" s="81"/>
      <c r="HJE150" s="81"/>
      <c r="HJF150" s="81"/>
      <c r="HJG150" s="81"/>
      <c r="HJH150" s="81"/>
      <c r="HJI150" s="81"/>
      <c r="HJJ150" s="81"/>
      <c r="HJK150" s="81"/>
      <c r="HJL150" s="81"/>
      <c r="HJM150" s="81"/>
      <c r="HJN150" s="81"/>
      <c r="HJO150" s="81"/>
      <c r="HJP150" s="81"/>
      <c r="HJQ150" s="81"/>
      <c r="HJR150" s="81"/>
      <c r="HJS150" s="81"/>
      <c r="HJT150" s="81"/>
      <c r="HJU150" s="81"/>
      <c r="HJV150" s="81"/>
      <c r="HJW150" s="81"/>
      <c r="HJX150" s="81"/>
      <c r="HJY150" s="81"/>
      <c r="HJZ150" s="81"/>
      <c r="HKA150" s="81"/>
      <c r="HKB150" s="81"/>
      <c r="HKC150" s="81"/>
      <c r="HKD150" s="81"/>
      <c r="HKE150" s="81"/>
      <c r="HKF150" s="81"/>
      <c r="HKG150" s="81"/>
      <c r="HKH150" s="81"/>
      <c r="HKI150" s="81"/>
      <c r="HKJ150" s="81"/>
      <c r="HKK150" s="81"/>
      <c r="HKL150" s="81"/>
      <c r="HKM150" s="81"/>
      <c r="HKN150" s="81"/>
      <c r="HKO150" s="81"/>
      <c r="HKP150" s="81"/>
      <c r="HKQ150" s="81"/>
      <c r="HKR150" s="81"/>
      <c r="HKS150" s="81"/>
      <c r="HKT150" s="81"/>
      <c r="HKU150" s="81"/>
      <c r="HKV150" s="81"/>
      <c r="HKW150" s="81"/>
      <c r="HKX150" s="81"/>
      <c r="HKY150" s="81"/>
      <c r="HKZ150" s="81"/>
      <c r="HLA150" s="81"/>
      <c r="HLB150" s="81"/>
      <c r="HLC150" s="81"/>
      <c r="HLD150" s="81"/>
      <c r="HLE150" s="81"/>
      <c r="HLF150" s="81"/>
      <c r="HLG150" s="81"/>
      <c r="HLH150" s="81"/>
      <c r="HLI150" s="81"/>
      <c r="HLJ150" s="81"/>
      <c r="HLK150" s="81"/>
      <c r="HLL150" s="81"/>
      <c r="HLM150" s="81"/>
      <c r="HLN150" s="81"/>
      <c r="HLO150" s="81"/>
      <c r="HLP150" s="81"/>
      <c r="HLQ150" s="81"/>
      <c r="HLR150" s="81"/>
      <c r="HLS150" s="81"/>
      <c r="HLT150" s="81"/>
      <c r="HLU150" s="81"/>
      <c r="HLV150" s="81"/>
      <c r="HLW150" s="81"/>
      <c r="HLX150" s="81"/>
      <c r="HLY150" s="81"/>
      <c r="HLZ150" s="81"/>
      <c r="HMA150" s="81"/>
      <c r="HMB150" s="81"/>
      <c r="HMC150" s="81"/>
      <c r="HMD150" s="81"/>
      <c r="HME150" s="81"/>
      <c r="HMF150" s="81"/>
      <c r="HMG150" s="81"/>
      <c r="HMH150" s="81"/>
      <c r="HMI150" s="81"/>
      <c r="HMJ150" s="81"/>
      <c r="HMK150" s="81"/>
      <c r="HML150" s="81"/>
      <c r="HMM150" s="81"/>
      <c r="HMN150" s="81"/>
      <c r="HMO150" s="81"/>
      <c r="HMP150" s="81"/>
      <c r="HMQ150" s="81"/>
      <c r="HMR150" s="81"/>
      <c r="HMS150" s="81"/>
      <c r="HMT150" s="81"/>
      <c r="HMU150" s="81"/>
      <c r="HMV150" s="81"/>
      <c r="HMW150" s="81"/>
      <c r="HMX150" s="81"/>
      <c r="HMY150" s="81"/>
      <c r="HMZ150" s="81"/>
      <c r="HNA150" s="81"/>
      <c r="HNB150" s="81"/>
      <c r="HNC150" s="81"/>
      <c r="HND150" s="81"/>
      <c r="HNE150" s="81"/>
      <c r="HNF150" s="81"/>
      <c r="HNG150" s="81"/>
      <c r="HNH150" s="81"/>
      <c r="HNI150" s="81"/>
      <c r="HNJ150" s="81"/>
      <c r="HNK150" s="81"/>
      <c r="HNL150" s="81"/>
      <c r="HNM150" s="81"/>
      <c r="HNN150" s="81"/>
      <c r="HNO150" s="81"/>
      <c r="HNP150" s="81"/>
      <c r="HNQ150" s="81"/>
      <c r="HNR150" s="81"/>
      <c r="HNS150" s="81"/>
      <c r="HNT150" s="81"/>
      <c r="HNU150" s="81"/>
      <c r="HNV150" s="81"/>
      <c r="HNW150" s="81"/>
      <c r="HNX150" s="81"/>
      <c r="HNY150" s="81"/>
      <c r="HNZ150" s="81"/>
      <c r="HOA150" s="81"/>
      <c r="HOB150" s="81"/>
      <c r="HOC150" s="81"/>
      <c r="HOD150" s="81"/>
      <c r="HOE150" s="81"/>
      <c r="HOF150" s="81"/>
      <c r="HOG150" s="81"/>
      <c r="HOH150" s="81"/>
      <c r="HOI150" s="81"/>
      <c r="HOJ150" s="81"/>
      <c r="HOK150" s="81"/>
      <c r="HOL150" s="81"/>
      <c r="HOM150" s="81"/>
      <c r="HON150" s="81"/>
      <c r="HOO150" s="81"/>
      <c r="HOP150" s="81"/>
      <c r="HOQ150" s="81"/>
      <c r="HOR150" s="81"/>
      <c r="HOS150" s="81"/>
      <c r="HOT150" s="81"/>
      <c r="HOU150" s="81"/>
      <c r="HOV150" s="81"/>
      <c r="HOW150" s="81"/>
      <c r="HOX150" s="81"/>
      <c r="HOY150" s="81"/>
      <c r="HOZ150" s="81"/>
      <c r="HPA150" s="81"/>
      <c r="HPB150" s="81"/>
      <c r="HPC150" s="81"/>
      <c r="HPD150" s="81"/>
      <c r="HPE150" s="81"/>
      <c r="HPF150" s="81"/>
      <c r="HPG150" s="81"/>
      <c r="HPH150" s="81"/>
      <c r="HPI150" s="81"/>
      <c r="HPJ150" s="81"/>
      <c r="HPK150" s="81"/>
      <c r="HPL150" s="81"/>
      <c r="HPM150" s="81"/>
      <c r="HPN150" s="81"/>
      <c r="HPO150" s="81"/>
      <c r="HPP150" s="81"/>
      <c r="HPQ150" s="81"/>
      <c r="HPR150" s="81"/>
      <c r="HPS150" s="81"/>
      <c r="HPT150" s="81"/>
      <c r="HPU150" s="81"/>
      <c r="HPV150" s="81"/>
      <c r="HPW150" s="81"/>
      <c r="HPX150" s="81"/>
      <c r="HPY150" s="81"/>
      <c r="HPZ150" s="81"/>
      <c r="HQA150" s="81"/>
      <c r="HQB150" s="81"/>
      <c r="HQC150" s="81"/>
      <c r="HQD150" s="81"/>
      <c r="HQE150" s="81"/>
      <c r="HQF150" s="81"/>
      <c r="HQG150" s="81"/>
      <c r="HQH150" s="81"/>
      <c r="HQI150" s="81"/>
      <c r="HQJ150" s="81"/>
      <c r="HQK150" s="81"/>
      <c r="HQL150" s="81"/>
      <c r="HQM150" s="81"/>
      <c r="HQN150" s="81"/>
      <c r="HQO150" s="81"/>
      <c r="HQP150" s="81"/>
      <c r="HQQ150" s="81"/>
      <c r="HQR150" s="81"/>
      <c r="HQS150" s="81"/>
      <c r="HQT150" s="81"/>
      <c r="HQU150" s="81"/>
      <c r="HQV150" s="81"/>
      <c r="HQW150" s="81"/>
      <c r="HQX150" s="81"/>
      <c r="HQY150" s="81"/>
      <c r="HQZ150" s="81"/>
      <c r="HRA150" s="81"/>
      <c r="HRB150" s="81"/>
      <c r="HRC150" s="81"/>
      <c r="HRD150" s="81"/>
      <c r="HRE150" s="81"/>
      <c r="HRF150" s="81"/>
      <c r="HRG150" s="81"/>
      <c r="HRH150" s="81"/>
      <c r="HRI150" s="81"/>
      <c r="HRJ150" s="81"/>
      <c r="HRK150" s="81"/>
      <c r="HRL150" s="81"/>
      <c r="HRM150" s="81"/>
      <c r="HRN150" s="81"/>
      <c r="HRO150" s="81"/>
      <c r="HRP150" s="81"/>
      <c r="HRQ150" s="81"/>
      <c r="HRR150" s="81"/>
      <c r="HRS150" s="81"/>
      <c r="HRT150" s="81"/>
      <c r="HRU150" s="81"/>
      <c r="HRV150" s="81"/>
      <c r="HRW150" s="81"/>
      <c r="HRX150" s="81"/>
      <c r="HRY150" s="81"/>
      <c r="HRZ150" s="81"/>
      <c r="HSA150" s="81"/>
      <c r="HSB150" s="81"/>
      <c r="HSC150" s="81"/>
      <c r="HSD150" s="81"/>
      <c r="HSE150" s="81"/>
      <c r="HSF150" s="81"/>
      <c r="HSG150" s="81"/>
      <c r="HSH150" s="81"/>
      <c r="HSI150" s="81"/>
      <c r="HSJ150" s="81"/>
      <c r="HSK150" s="81"/>
      <c r="HSL150" s="81"/>
      <c r="HSM150" s="81"/>
      <c r="HSN150" s="81"/>
      <c r="HSO150" s="81"/>
      <c r="HSP150" s="81"/>
      <c r="HSQ150" s="81"/>
      <c r="HSR150" s="81"/>
      <c r="HSS150" s="81"/>
      <c r="HST150" s="81"/>
      <c r="HSU150" s="81"/>
      <c r="HSV150" s="81"/>
      <c r="HSW150" s="81"/>
      <c r="HSX150" s="81"/>
      <c r="HSY150" s="81"/>
      <c r="HSZ150" s="81"/>
      <c r="HTA150" s="81"/>
      <c r="HTB150" s="81"/>
      <c r="HTC150" s="81"/>
      <c r="HTD150" s="81"/>
      <c r="HTE150" s="81"/>
      <c r="HTF150" s="81"/>
      <c r="HTG150" s="81"/>
      <c r="HTH150" s="81"/>
      <c r="HTI150" s="81"/>
      <c r="HTJ150" s="81"/>
      <c r="HTK150" s="81"/>
      <c r="HTL150" s="81"/>
      <c r="HTM150" s="81"/>
      <c r="HTN150" s="81"/>
      <c r="HTO150" s="81"/>
      <c r="HTP150" s="81"/>
      <c r="HTQ150" s="81"/>
      <c r="HTR150" s="81"/>
      <c r="HTS150" s="81"/>
      <c r="HTT150" s="81"/>
      <c r="HTU150" s="81"/>
      <c r="HTV150" s="81"/>
      <c r="HTW150" s="81"/>
      <c r="HTX150" s="81"/>
      <c r="HTY150" s="81"/>
      <c r="HTZ150" s="81"/>
      <c r="HUA150" s="81"/>
      <c r="HUB150" s="81"/>
      <c r="HUC150" s="81"/>
      <c r="HUD150" s="81"/>
      <c r="HUE150" s="81"/>
      <c r="HUF150" s="81"/>
      <c r="HUG150" s="81"/>
      <c r="HUH150" s="81"/>
      <c r="HUI150" s="81"/>
      <c r="HUJ150" s="81"/>
      <c r="HUK150" s="81"/>
      <c r="HUL150" s="81"/>
      <c r="HUM150" s="81"/>
      <c r="HUN150" s="81"/>
      <c r="HUO150" s="81"/>
      <c r="HUP150" s="81"/>
      <c r="HUQ150" s="81"/>
      <c r="HUR150" s="81"/>
      <c r="HUS150" s="81"/>
      <c r="HUT150" s="81"/>
      <c r="HUU150" s="81"/>
      <c r="HUV150" s="81"/>
      <c r="HUW150" s="81"/>
      <c r="HUX150" s="81"/>
      <c r="HUY150" s="81"/>
      <c r="HUZ150" s="81"/>
      <c r="HVA150" s="81"/>
      <c r="HVB150" s="81"/>
      <c r="HVC150" s="81"/>
      <c r="HVD150" s="81"/>
      <c r="HVE150" s="81"/>
      <c r="HVF150" s="81"/>
      <c r="HVG150" s="81"/>
      <c r="HVH150" s="81"/>
      <c r="HVI150" s="81"/>
      <c r="HVJ150" s="81"/>
      <c r="HVK150" s="81"/>
      <c r="HVL150" s="81"/>
      <c r="HVM150" s="81"/>
      <c r="HVN150" s="81"/>
      <c r="HVO150" s="81"/>
      <c r="HVP150" s="81"/>
      <c r="HVQ150" s="81"/>
      <c r="HVR150" s="81"/>
      <c r="HVS150" s="81"/>
      <c r="HVT150" s="81"/>
      <c r="HVU150" s="81"/>
      <c r="HVV150" s="81"/>
      <c r="HVW150" s="81"/>
      <c r="HVX150" s="81"/>
      <c r="HVY150" s="81"/>
      <c r="HVZ150" s="81"/>
      <c r="HWA150" s="81"/>
      <c r="HWB150" s="81"/>
      <c r="HWC150" s="81"/>
      <c r="HWD150" s="81"/>
      <c r="HWE150" s="81"/>
      <c r="HWF150" s="81"/>
      <c r="HWG150" s="81"/>
      <c r="HWH150" s="81"/>
      <c r="HWI150" s="81"/>
      <c r="HWJ150" s="81"/>
      <c r="HWK150" s="81"/>
      <c r="HWL150" s="81"/>
      <c r="HWM150" s="81"/>
      <c r="HWN150" s="81"/>
      <c r="HWO150" s="81"/>
      <c r="HWP150" s="81"/>
      <c r="HWQ150" s="81"/>
      <c r="HWR150" s="81"/>
      <c r="HWS150" s="81"/>
      <c r="HWT150" s="81"/>
      <c r="HWU150" s="81"/>
      <c r="HWV150" s="81"/>
      <c r="HWW150" s="81"/>
      <c r="HWX150" s="81"/>
      <c r="HWY150" s="81"/>
      <c r="HWZ150" s="81"/>
      <c r="HXA150" s="81"/>
      <c r="HXB150" s="81"/>
      <c r="HXC150" s="81"/>
      <c r="HXD150" s="81"/>
      <c r="HXE150" s="81"/>
      <c r="HXF150" s="81"/>
      <c r="HXG150" s="81"/>
      <c r="HXH150" s="81"/>
      <c r="HXI150" s="81"/>
      <c r="HXJ150" s="81"/>
      <c r="HXK150" s="81"/>
      <c r="HXL150" s="81"/>
      <c r="HXM150" s="81"/>
      <c r="HXN150" s="81"/>
      <c r="HXO150" s="81"/>
      <c r="HXP150" s="81"/>
      <c r="HXQ150" s="81"/>
      <c r="HXR150" s="81"/>
      <c r="HXS150" s="81"/>
      <c r="HXT150" s="81"/>
      <c r="HXU150" s="81"/>
      <c r="HXV150" s="81"/>
      <c r="HXW150" s="81"/>
      <c r="HXX150" s="81"/>
      <c r="HXY150" s="81"/>
      <c r="HXZ150" s="81"/>
      <c r="HYA150" s="81"/>
      <c r="HYB150" s="81"/>
      <c r="HYC150" s="81"/>
      <c r="HYD150" s="81"/>
      <c r="HYE150" s="81"/>
      <c r="HYF150" s="81"/>
      <c r="HYG150" s="81"/>
      <c r="HYH150" s="81"/>
      <c r="HYI150" s="81"/>
      <c r="HYJ150" s="81"/>
      <c r="HYK150" s="81"/>
      <c r="HYL150" s="81"/>
      <c r="HYM150" s="81"/>
      <c r="HYN150" s="81"/>
      <c r="HYO150" s="81"/>
      <c r="HYP150" s="81"/>
      <c r="HYQ150" s="81"/>
      <c r="HYR150" s="81"/>
      <c r="HYS150" s="81"/>
      <c r="HYT150" s="81"/>
      <c r="HYU150" s="81"/>
      <c r="HYV150" s="81"/>
      <c r="HYW150" s="81"/>
      <c r="HYX150" s="81"/>
      <c r="HYY150" s="81"/>
      <c r="HYZ150" s="81"/>
      <c r="HZA150" s="81"/>
      <c r="HZB150" s="81"/>
      <c r="HZC150" s="81"/>
      <c r="HZD150" s="81"/>
      <c r="HZE150" s="81"/>
      <c r="HZF150" s="81"/>
      <c r="HZG150" s="81"/>
      <c r="HZH150" s="81"/>
      <c r="HZI150" s="81"/>
      <c r="HZJ150" s="81"/>
      <c r="HZK150" s="81"/>
      <c r="HZL150" s="81"/>
      <c r="HZM150" s="81"/>
      <c r="HZN150" s="81"/>
      <c r="HZO150" s="81"/>
      <c r="HZP150" s="81"/>
      <c r="HZQ150" s="81"/>
      <c r="HZR150" s="81"/>
      <c r="HZS150" s="81"/>
      <c r="HZT150" s="81"/>
      <c r="HZU150" s="81"/>
      <c r="HZV150" s="81"/>
      <c r="HZW150" s="81"/>
      <c r="HZX150" s="81"/>
      <c r="HZY150" s="81"/>
      <c r="HZZ150" s="81"/>
      <c r="IAA150" s="81"/>
      <c r="IAB150" s="81"/>
      <c r="IAC150" s="81"/>
      <c r="IAD150" s="81"/>
      <c r="IAE150" s="81"/>
      <c r="IAF150" s="81"/>
      <c r="IAG150" s="81"/>
      <c r="IAH150" s="81"/>
      <c r="IAI150" s="81"/>
      <c r="IAJ150" s="81"/>
      <c r="IAK150" s="81"/>
      <c r="IAL150" s="81"/>
      <c r="IAM150" s="81"/>
      <c r="IAN150" s="81"/>
      <c r="IAO150" s="81"/>
      <c r="IAP150" s="81"/>
      <c r="IAQ150" s="81"/>
      <c r="IAR150" s="81"/>
      <c r="IAS150" s="81"/>
      <c r="IAT150" s="81"/>
      <c r="IAU150" s="81"/>
      <c r="IAV150" s="81"/>
      <c r="IAW150" s="81"/>
      <c r="IAX150" s="81"/>
      <c r="IAY150" s="81"/>
      <c r="IAZ150" s="81"/>
      <c r="IBA150" s="81"/>
      <c r="IBB150" s="81"/>
      <c r="IBC150" s="81"/>
      <c r="IBD150" s="81"/>
      <c r="IBE150" s="81"/>
      <c r="IBF150" s="81"/>
      <c r="IBG150" s="81"/>
      <c r="IBH150" s="81"/>
      <c r="IBI150" s="81"/>
      <c r="IBJ150" s="81"/>
      <c r="IBK150" s="81"/>
      <c r="IBL150" s="81"/>
      <c r="IBM150" s="81"/>
      <c r="IBN150" s="81"/>
      <c r="IBO150" s="81"/>
      <c r="IBP150" s="81"/>
      <c r="IBQ150" s="81"/>
      <c r="IBR150" s="81"/>
      <c r="IBS150" s="81"/>
      <c r="IBT150" s="81"/>
      <c r="IBU150" s="81"/>
      <c r="IBV150" s="81"/>
      <c r="IBW150" s="81"/>
      <c r="IBX150" s="81"/>
      <c r="IBY150" s="81"/>
      <c r="IBZ150" s="81"/>
      <c r="ICA150" s="81"/>
      <c r="ICB150" s="81"/>
      <c r="ICC150" s="81"/>
      <c r="ICD150" s="81"/>
      <c r="ICE150" s="81"/>
      <c r="ICF150" s="81"/>
      <c r="ICG150" s="81"/>
      <c r="ICH150" s="81"/>
      <c r="ICI150" s="81"/>
      <c r="ICJ150" s="81"/>
      <c r="ICK150" s="81"/>
      <c r="ICL150" s="81"/>
      <c r="ICM150" s="81"/>
      <c r="ICN150" s="81"/>
      <c r="ICO150" s="81"/>
      <c r="ICP150" s="81"/>
      <c r="ICQ150" s="81"/>
      <c r="ICR150" s="81"/>
      <c r="ICS150" s="81"/>
      <c r="ICT150" s="81"/>
      <c r="ICU150" s="81"/>
      <c r="ICV150" s="81"/>
      <c r="ICW150" s="81"/>
      <c r="ICX150" s="81"/>
      <c r="ICY150" s="81"/>
      <c r="ICZ150" s="81"/>
      <c r="IDA150" s="81"/>
      <c r="IDB150" s="81"/>
      <c r="IDC150" s="81"/>
      <c r="IDD150" s="81"/>
      <c r="IDE150" s="81"/>
      <c r="IDF150" s="81"/>
      <c r="IDG150" s="81"/>
      <c r="IDH150" s="81"/>
      <c r="IDI150" s="81"/>
      <c r="IDJ150" s="81"/>
      <c r="IDK150" s="81"/>
      <c r="IDL150" s="81"/>
      <c r="IDM150" s="81"/>
      <c r="IDN150" s="81"/>
      <c r="IDO150" s="81"/>
      <c r="IDP150" s="81"/>
      <c r="IDQ150" s="81"/>
      <c r="IDR150" s="81"/>
      <c r="IDS150" s="81"/>
      <c r="IDT150" s="81"/>
      <c r="IDU150" s="81"/>
      <c r="IDV150" s="81"/>
      <c r="IDW150" s="81"/>
      <c r="IDX150" s="81"/>
      <c r="IDY150" s="81"/>
      <c r="IDZ150" s="81"/>
      <c r="IEA150" s="81"/>
      <c r="IEB150" s="81"/>
      <c r="IEC150" s="81"/>
      <c r="IED150" s="81"/>
      <c r="IEE150" s="81"/>
      <c r="IEF150" s="81"/>
      <c r="IEG150" s="81"/>
      <c r="IEH150" s="81"/>
      <c r="IEI150" s="81"/>
      <c r="IEJ150" s="81"/>
      <c r="IEK150" s="81"/>
      <c r="IEL150" s="81"/>
      <c r="IEM150" s="81"/>
      <c r="IEN150" s="81"/>
      <c r="IEO150" s="81"/>
      <c r="IEP150" s="81"/>
      <c r="IEQ150" s="81"/>
      <c r="IER150" s="81"/>
      <c r="IES150" s="81"/>
      <c r="IET150" s="81"/>
      <c r="IEU150" s="81"/>
      <c r="IEV150" s="81"/>
      <c r="IEW150" s="81"/>
      <c r="IEX150" s="81"/>
      <c r="IEY150" s="81"/>
      <c r="IEZ150" s="81"/>
      <c r="IFA150" s="81"/>
      <c r="IFB150" s="81"/>
      <c r="IFC150" s="81"/>
      <c r="IFD150" s="81"/>
      <c r="IFE150" s="81"/>
      <c r="IFF150" s="81"/>
      <c r="IFG150" s="81"/>
      <c r="IFH150" s="81"/>
      <c r="IFI150" s="81"/>
      <c r="IFJ150" s="81"/>
      <c r="IFK150" s="81"/>
      <c r="IFL150" s="81"/>
      <c r="IFM150" s="81"/>
      <c r="IFN150" s="81"/>
      <c r="IFO150" s="81"/>
      <c r="IFP150" s="81"/>
      <c r="IFQ150" s="81"/>
      <c r="IFR150" s="81"/>
      <c r="IFS150" s="81"/>
      <c r="IFT150" s="81"/>
      <c r="IFU150" s="81"/>
      <c r="IFV150" s="81"/>
      <c r="IFW150" s="81"/>
      <c r="IFX150" s="81"/>
      <c r="IFY150" s="81"/>
      <c r="IFZ150" s="81"/>
      <c r="IGA150" s="81"/>
      <c r="IGB150" s="81"/>
      <c r="IGC150" s="81"/>
      <c r="IGD150" s="81"/>
      <c r="IGE150" s="81"/>
      <c r="IGF150" s="81"/>
      <c r="IGG150" s="81"/>
      <c r="IGH150" s="81"/>
      <c r="IGI150" s="81"/>
      <c r="IGJ150" s="81"/>
      <c r="IGK150" s="81"/>
      <c r="IGL150" s="81"/>
      <c r="IGM150" s="81"/>
      <c r="IGN150" s="81"/>
      <c r="IGO150" s="81"/>
      <c r="IGP150" s="81"/>
      <c r="IGQ150" s="81"/>
      <c r="IGR150" s="81"/>
      <c r="IGS150" s="81"/>
      <c r="IGT150" s="81"/>
      <c r="IGU150" s="81"/>
      <c r="IGV150" s="81"/>
      <c r="IGW150" s="81"/>
      <c r="IGX150" s="81"/>
      <c r="IGY150" s="81"/>
      <c r="IGZ150" s="81"/>
      <c r="IHA150" s="81"/>
      <c r="IHB150" s="81"/>
      <c r="IHC150" s="81"/>
      <c r="IHD150" s="81"/>
      <c r="IHE150" s="81"/>
      <c r="IHF150" s="81"/>
      <c r="IHG150" s="81"/>
      <c r="IHH150" s="81"/>
      <c r="IHI150" s="81"/>
      <c r="IHJ150" s="81"/>
      <c r="IHK150" s="81"/>
      <c r="IHL150" s="81"/>
      <c r="IHM150" s="81"/>
      <c r="IHN150" s="81"/>
      <c r="IHO150" s="81"/>
      <c r="IHP150" s="81"/>
      <c r="IHQ150" s="81"/>
      <c r="IHR150" s="81"/>
      <c r="IHS150" s="81"/>
      <c r="IHT150" s="81"/>
      <c r="IHU150" s="81"/>
      <c r="IHV150" s="81"/>
      <c r="IHW150" s="81"/>
      <c r="IHX150" s="81"/>
      <c r="IHY150" s="81"/>
      <c r="IHZ150" s="81"/>
      <c r="IIA150" s="81"/>
      <c r="IIB150" s="81"/>
      <c r="IIC150" s="81"/>
      <c r="IID150" s="81"/>
      <c r="IIE150" s="81"/>
      <c r="IIF150" s="81"/>
      <c r="IIG150" s="81"/>
      <c r="IIH150" s="81"/>
      <c r="III150" s="81"/>
      <c r="IIJ150" s="81"/>
      <c r="IIK150" s="81"/>
      <c r="IIL150" s="81"/>
      <c r="IIM150" s="81"/>
      <c r="IIN150" s="81"/>
      <c r="IIO150" s="81"/>
      <c r="IIP150" s="81"/>
      <c r="IIQ150" s="81"/>
      <c r="IIR150" s="81"/>
      <c r="IIS150" s="81"/>
      <c r="IIT150" s="81"/>
      <c r="IIU150" s="81"/>
      <c r="IIV150" s="81"/>
      <c r="IIW150" s="81"/>
      <c r="IIX150" s="81"/>
      <c r="IIY150" s="81"/>
      <c r="IIZ150" s="81"/>
      <c r="IJA150" s="81"/>
      <c r="IJB150" s="81"/>
      <c r="IJC150" s="81"/>
      <c r="IJD150" s="81"/>
      <c r="IJE150" s="81"/>
      <c r="IJF150" s="81"/>
      <c r="IJG150" s="81"/>
      <c r="IJH150" s="81"/>
      <c r="IJI150" s="81"/>
      <c r="IJJ150" s="81"/>
      <c r="IJK150" s="81"/>
      <c r="IJL150" s="81"/>
      <c r="IJM150" s="81"/>
      <c r="IJN150" s="81"/>
      <c r="IJO150" s="81"/>
      <c r="IJP150" s="81"/>
      <c r="IJQ150" s="81"/>
      <c r="IJR150" s="81"/>
      <c r="IJS150" s="81"/>
      <c r="IJT150" s="81"/>
      <c r="IJU150" s="81"/>
      <c r="IJV150" s="81"/>
      <c r="IJW150" s="81"/>
      <c r="IJX150" s="81"/>
      <c r="IJY150" s="81"/>
      <c r="IJZ150" s="81"/>
      <c r="IKA150" s="81"/>
      <c r="IKB150" s="81"/>
      <c r="IKC150" s="81"/>
      <c r="IKD150" s="81"/>
      <c r="IKE150" s="81"/>
      <c r="IKF150" s="81"/>
      <c r="IKG150" s="81"/>
      <c r="IKH150" s="81"/>
      <c r="IKI150" s="81"/>
      <c r="IKJ150" s="81"/>
      <c r="IKK150" s="81"/>
      <c r="IKL150" s="81"/>
      <c r="IKM150" s="81"/>
      <c r="IKN150" s="81"/>
      <c r="IKO150" s="81"/>
      <c r="IKP150" s="81"/>
      <c r="IKQ150" s="81"/>
      <c r="IKR150" s="81"/>
      <c r="IKS150" s="81"/>
      <c r="IKT150" s="81"/>
      <c r="IKU150" s="81"/>
      <c r="IKV150" s="81"/>
      <c r="IKW150" s="81"/>
      <c r="IKX150" s="81"/>
      <c r="IKY150" s="81"/>
      <c r="IKZ150" s="81"/>
      <c r="ILA150" s="81"/>
      <c r="ILB150" s="81"/>
      <c r="ILC150" s="81"/>
      <c r="ILD150" s="81"/>
      <c r="ILE150" s="81"/>
      <c r="ILF150" s="81"/>
      <c r="ILG150" s="81"/>
      <c r="ILH150" s="81"/>
      <c r="ILI150" s="81"/>
      <c r="ILJ150" s="81"/>
      <c r="ILK150" s="81"/>
      <c r="ILL150" s="81"/>
      <c r="ILM150" s="81"/>
      <c r="ILN150" s="81"/>
      <c r="ILO150" s="81"/>
      <c r="ILP150" s="81"/>
      <c r="ILQ150" s="81"/>
      <c r="ILR150" s="81"/>
      <c r="ILS150" s="81"/>
      <c r="ILT150" s="81"/>
      <c r="ILU150" s="81"/>
      <c r="ILV150" s="81"/>
      <c r="ILW150" s="81"/>
      <c r="ILX150" s="81"/>
      <c r="ILY150" s="81"/>
      <c r="ILZ150" s="81"/>
      <c r="IMA150" s="81"/>
      <c r="IMB150" s="81"/>
      <c r="IMC150" s="81"/>
      <c r="IMD150" s="81"/>
      <c r="IME150" s="81"/>
      <c r="IMF150" s="81"/>
      <c r="IMG150" s="81"/>
      <c r="IMH150" s="81"/>
      <c r="IMI150" s="81"/>
      <c r="IMJ150" s="81"/>
      <c r="IMK150" s="81"/>
      <c r="IML150" s="81"/>
      <c r="IMM150" s="81"/>
      <c r="IMN150" s="81"/>
      <c r="IMO150" s="81"/>
      <c r="IMP150" s="81"/>
      <c r="IMQ150" s="81"/>
      <c r="IMR150" s="81"/>
      <c r="IMS150" s="81"/>
      <c r="IMT150" s="81"/>
      <c r="IMU150" s="81"/>
      <c r="IMV150" s="81"/>
      <c r="IMW150" s="81"/>
      <c r="IMX150" s="81"/>
      <c r="IMY150" s="81"/>
      <c r="IMZ150" s="81"/>
      <c r="INA150" s="81"/>
      <c r="INB150" s="81"/>
      <c r="INC150" s="81"/>
      <c r="IND150" s="81"/>
      <c r="INE150" s="81"/>
      <c r="INF150" s="81"/>
      <c r="ING150" s="81"/>
      <c r="INH150" s="81"/>
      <c r="INI150" s="81"/>
      <c r="INJ150" s="81"/>
      <c r="INK150" s="81"/>
      <c r="INL150" s="81"/>
      <c r="INM150" s="81"/>
      <c r="INN150" s="81"/>
      <c r="INO150" s="81"/>
      <c r="INP150" s="81"/>
      <c r="INQ150" s="81"/>
      <c r="INR150" s="81"/>
      <c r="INS150" s="81"/>
      <c r="INT150" s="81"/>
      <c r="INU150" s="81"/>
      <c r="INV150" s="81"/>
      <c r="INW150" s="81"/>
      <c r="INX150" s="81"/>
      <c r="INY150" s="81"/>
      <c r="INZ150" s="81"/>
      <c r="IOA150" s="81"/>
      <c r="IOB150" s="81"/>
      <c r="IOC150" s="81"/>
      <c r="IOD150" s="81"/>
      <c r="IOE150" s="81"/>
      <c r="IOF150" s="81"/>
      <c r="IOG150" s="81"/>
      <c r="IOH150" s="81"/>
      <c r="IOI150" s="81"/>
      <c r="IOJ150" s="81"/>
      <c r="IOK150" s="81"/>
      <c r="IOL150" s="81"/>
      <c r="IOM150" s="81"/>
      <c r="ION150" s="81"/>
      <c r="IOO150" s="81"/>
      <c r="IOP150" s="81"/>
      <c r="IOQ150" s="81"/>
      <c r="IOR150" s="81"/>
      <c r="IOS150" s="81"/>
      <c r="IOT150" s="81"/>
      <c r="IOU150" s="81"/>
      <c r="IOV150" s="81"/>
      <c r="IOW150" s="81"/>
      <c r="IOX150" s="81"/>
      <c r="IOY150" s="81"/>
      <c r="IOZ150" s="81"/>
      <c r="IPA150" s="81"/>
      <c r="IPB150" s="81"/>
      <c r="IPC150" s="81"/>
      <c r="IPD150" s="81"/>
      <c r="IPE150" s="81"/>
      <c r="IPF150" s="81"/>
      <c r="IPG150" s="81"/>
      <c r="IPH150" s="81"/>
      <c r="IPI150" s="81"/>
      <c r="IPJ150" s="81"/>
      <c r="IPK150" s="81"/>
      <c r="IPL150" s="81"/>
      <c r="IPM150" s="81"/>
      <c r="IPN150" s="81"/>
      <c r="IPO150" s="81"/>
      <c r="IPP150" s="81"/>
      <c r="IPQ150" s="81"/>
      <c r="IPR150" s="81"/>
      <c r="IPS150" s="81"/>
      <c r="IPT150" s="81"/>
      <c r="IPU150" s="81"/>
      <c r="IPV150" s="81"/>
      <c r="IPW150" s="81"/>
      <c r="IPX150" s="81"/>
      <c r="IPY150" s="81"/>
      <c r="IPZ150" s="81"/>
      <c r="IQA150" s="81"/>
      <c r="IQB150" s="81"/>
      <c r="IQC150" s="81"/>
      <c r="IQD150" s="81"/>
      <c r="IQE150" s="81"/>
      <c r="IQF150" s="81"/>
      <c r="IQG150" s="81"/>
      <c r="IQH150" s="81"/>
      <c r="IQI150" s="81"/>
      <c r="IQJ150" s="81"/>
      <c r="IQK150" s="81"/>
      <c r="IQL150" s="81"/>
      <c r="IQM150" s="81"/>
      <c r="IQN150" s="81"/>
      <c r="IQO150" s="81"/>
      <c r="IQP150" s="81"/>
      <c r="IQQ150" s="81"/>
      <c r="IQR150" s="81"/>
      <c r="IQS150" s="81"/>
      <c r="IQT150" s="81"/>
      <c r="IQU150" s="81"/>
      <c r="IQV150" s="81"/>
      <c r="IQW150" s="81"/>
      <c r="IQX150" s="81"/>
      <c r="IQY150" s="81"/>
      <c r="IQZ150" s="81"/>
      <c r="IRA150" s="81"/>
      <c r="IRB150" s="81"/>
      <c r="IRC150" s="81"/>
      <c r="IRD150" s="81"/>
      <c r="IRE150" s="81"/>
      <c r="IRF150" s="81"/>
      <c r="IRG150" s="81"/>
      <c r="IRH150" s="81"/>
      <c r="IRI150" s="81"/>
      <c r="IRJ150" s="81"/>
      <c r="IRK150" s="81"/>
      <c r="IRL150" s="81"/>
      <c r="IRM150" s="81"/>
      <c r="IRN150" s="81"/>
      <c r="IRO150" s="81"/>
      <c r="IRP150" s="81"/>
      <c r="IRQ150" s="81"/>
      <c r="IRR150" s="81"/>
      <c r="IRS150" s="81"/>
      <c r="IRT150" s="81"/>
      <c r="IRU150" s="81"/>
      <c r="IRV150" s="81"/>
      <c r="IRW150" s="81"/>
      <c r="IRX150" s="81"/>
      <c r="IRY150" s="81"/>
      <c r="IRZ150" s="81"/>
      <c r="ISA150" s="81"/>
      <c r="ISB150" s="81"/>
      <c r="ISC150" s="81"/>
      <c r="ISD150" s="81"/>
      <c r="ISE150" s="81"/>
      <c r="ISF150" s="81"/>
      <c r="ISG150" s="81"/>
      <c r="ISH150" s="81"/>
      <c r="ISI150" s="81"/>
      <c r="ISJ150" s="81"/>
      <c r="ISK150" s="81"/>
      <c r="ISL150" s="81"/>
      <c r="ISM150" s="81"/>
      <c r="ISN150" s="81"/>
      <c r="ISO150" s="81"/>
      <c r="ISP150" s="81"/>
      <c r="ISQ150" s="81"/>
      <c r="ISR150" s="81"/>
      <c r="ISS150" s="81"/>
      <c r="IST150" s="81"/>
      <c r="ISU150" s="81"/>
      <c r="ISV150" s="81"/>
      <c r="ISW150" s="81"/>
      <c r="ISX150" s="81"/>
      <c r="ISY150" s="81"/>
      <c r="ISZ150" s="81"/>
      <c r="ITA150" s="81"/>
      <c r="ITB150" s="81"/>
      <c r="ITC150" s="81"/>
      <c r="ITD150" s="81"/>
      <c r="ITE150" s="81"/>
      <c r="ITF150" s="81"/>
      <c r="ITG150" s="81"/>
      <c r="ITH150" s="81"/>
      <c r="ITI150" s="81"/>
      <c r="ITJ150" s="81"/>
      <c r="ITK150" s="81"/>
      <c r="ITL150" s="81"/>
      <c r="ITM150" s="81"/>
      <c r="ITN150" s="81"/>
      <c r="ITO150" s="81"/>
      <c r="ITP150" s="81"/>
      <c r="ITQ150" s="81"/>
      <c r="ITR150" s="81"/>
      <c r="ITS150" s="81"/>
      <c r="ITT150" s="81"/>
      <c r="ITU150" s="81"/>
      <c r="ITV150" s="81"/>
      <c r="ITW150" s="81"/>
      <c r="ITX150" s="81"/>
      <c r="ITY150" s="81"/>
      <c r="ITZ150" s="81"/>
      <c r="IUA150" s="81"/>
      <c r="IUB150" s="81"/>
      <c r="IUC150" s="81"/>
      <c r="IUD150" s="81"/>
      <c r="IUE150" s="81"/>
      <c r="IUF150" s="81"/>
      <c r="IUG150" s="81"/>
      <c r="IUH150" s="81"/>
      <c r="IUI150" s="81"/>
      <c r="IUJ150" s="81"/>
      <c r="IUK150" s="81"/>
      <c r="IUL150" s="81"/>
      <c r="IUM150" s="81"/>
      <c r="IUN150" s="81"/>
    </row>
    <row r="151" spans="1:6644" s="40" customFormat="1" ht="12" x14ac:dyDescent="0.2">
      <c r="A151" s="34">
        <v>1</v>
      </c>
      <c r="B151" s="50" t="s">
        <v>140</v>
      </c>
      <c r="C151" s="51"/>
      <c r="D151" s="99" t="s">
        <v>141</v>
      </c>
      <c r="E151" s="60" t="s">
        <v>112</v>
      </c>
      <c r="F151" s="60" t="s">
        <v>351</v>
      </c>
      <c r="G151" s="189">
        <v>3344066</v>
      </c>
      <c r="H151" s="190">
        <v>0</v>
      </c>
      <c r="I151" s="189"/>
      <c r="J151" s="189"/>
      <c r="K151" s="189"/>
      <c r="L151" s="246">
        <v>3344066</v>
      </c>
    </row>
    <row r="152" spans="1:6644" s="40" customFormat="1" ht="12" x14ac:dyDescent="0.2">
      <c r="A152" s="34">
        <v>2</v>
      </c>
      <c r="B152" s="50" t="s">
        <v>140</v>
      </c>
      <c r="C152" s="51"/>
      <c r="D152" s="99" t="s">
        <v>141</v>
      </c>
      <c r="E152" s="60" t="s">
        <v>112</v>
      </c>
      <c r="F152" s="60" t="s">
        <v>351</v>
      </c>
      <c r="G152" s="189">
        <v>3344066</v>
      </c>
      <c r="H152" s="190">
        <v>0</v>
      </c>
      <c r="I152" s="189"/>
      <c r="J152" s="189"/>
      <c r="K152" s="189"/>
      <c r="L152" s="54">
        <v>3344066</v>
      </c>
    </row>
    <row r="153" spans="1:6644" s="40" customFormat="1" ht="12" x14ac:dyDescent="0.2">
      <c r="A153" s="34">
        <v>3</v>
      </c>
      <c r="B153" s="50" t="s">
        <v>140</v>
      </c>
      <c r="C153" s="51"/>
      <c r="D153" s="99" t="s">
        <v>141</v>
      </c>
      <c r="E153" s="62" t="s">
        <v>99</v>
      </c>
      <c r="F153" s="62" t="s">
        <v>351</v>
      </c>
      <c r="G153" s="189">
        <v>3344066</v>
      </c>
      <c r="H153" s="190">
        <v>0</v>
      </c>
      <c r="I153" s="189"/>
      <c r="J153" s="189"/>
      <c r="K153" s="189"/>
      <c r="L153" s="54">
        <v>3344066</v>
      </c>
    </row>
    <row r="154" spans="1:6644" s="40" customFormat="1" ht="12" x14ac:dyDescent="0.2">
      <c r="A154" s="34">
        <v>4</v>
      </c>
      <c r="B154" s="50" t="s">
        <v>140</v>
      </c>
      <c r="C154" s="51"/>
      <c r="D154" s="99" t="s">
        <v>141</v>
      </c>
      <c r="E154" s="62" t="s">
        <v>99</v>
      </c>
      <c r="F154" s="62" t="s">
        <v>351</v>
      </c>
      <c r="G154" s="189">
        <v>3344066</v>
      </c>
      <c r="H154" s="190">
        <v>0</v>
      </c>
      <c r="I154" s="189"/>
      <c r="J154" s="189"/>
      <c r="K154" s="189"/>
      <c r="L154" s="54">
        <v>3344066</v>
      </c>
    </row>
    <row r="155" spans="1:6644" s="40" customFormat="1" ht="12" x14ac:dyDescent="0.2">
      <c r="A155" s="34">
        <v>5</v>
      </c>
      <c r="B155" s="50" t="s">
        <v>140</v>
      </c>
      <c r="C155" s="51"/>
      <c r="D155" s="99" t="s">
        <v>141</v>
      </c>
      <c r="E155" s="62" t="s">
        <v>99</v>
      </c>
      <c r="F155" s="62" t="s">
        <v>351</v>
      </c>
      <c r="G155" s="189">
        <v>3344066</v>
      </c>
      <c r="H155" s="190">
        <v>0</v>
      </c>
      <c r="I155" s="189"/>
      <c r="J155" s="189"/>
      <c r="K155" s="189"/>
      <c r="L155" s="54">
        <v>3344066</v>
      </c>
    </row>
    <row r="156" spans="1:6644" s="40" customFormat="1" ht="12" x14ac:dyDescent="0.2">
      <c r="A156" s="34">
        <v>6</v>
      </c>
      <c r="B156" s="50" t="s">
        <v>140</v>
      </c>
      <c r="C156" s="51"/>
      <c r="D156" s="99" t="s">
        <v>356</v>
      </c>
      <c r="E156" s="62" t="s">
        <v>99</v>
      </c>
      <c r="F156" s="62" t="s">
        <v>351</v>
      </c>
      <c r="G156" s="189">
        <v>3344066</v>
      </c>
      <c r="H156" s="190">
        <v>0</v>
      </c>
      <c r="I156" s="189"/>
      <c r="J156" s="189"/>
      <c r="K156" s="189"/>
      <c r="L156" s="54">
        <v>3344066</v>
      </c>
    </row>
    <row r="157" spans="1:6644" s="40" customFormat="1" ht="12" x14ac:dyDescent="0.2">
      <c r="A157" s="34">
        <v>7</v>
      </c>
      <c r="B157" s="50" t="s">
        <v>140</v>
      </c>
      <c r="C157" s="51"/>
      <c r="D157" s="99" t="s">
        <v>356</v>
      </c>
      <c r="E157" s="62" t="s">
        <v>99</v>
      </c>
      <c r="F157" s="62" t="s">
        <v>351</v>
      </c>
      <c r="G157" s="189">
        <v>3344066</v>
      </c>
      <c r="H157" s="190">
        <v>0</v>
      </c>
      <c r="I157" s="189"/>
      <c r="J157" s="189"/>
      <c r="K157" s="189"/>
      <c r="L157" s="54">
        <v>3344066</v>
      </c>
    </row>
    <row r="158" spans="1:6644" s="40" customFormat="1" ht="12" x14ac:dyDescent="0.2">
      <c r="A158" s="34">
        <v>8</v>
      </c>
      <c r="B158" s="50" t="s">
        <v>140</v>
      </c>
      <c r="C158" s="51"/>
      <c r="D158" s="99" t="s">
        <v>356</v>
      </c>
      <c r="E158" s="62" t="s">
        <v>99</v>
      </c>
      <c r="F158" s="62" t="s">
        <v>351</v>
      </c>
      <c r="G158" s="189">
        <v>3344066</v>
      </c>
      <c r="H158" s="190">
        <v>0</v>
      </c>
      <c r="I158" s="189"/>
      <c r="J158" s="189"/>
      <c r="K158" s="189"/>
      <c r="L158" s="54">
        <v>3344066</v>
      </c>
    </row>
    <row r="159" spans="1:6644" s="40" customFormat="1" ht="12" x14ac:dyDescent="0.2">
      <c r="A159" s="34">
        <v>9</v>
      </c>
      <c r="B159" s="50" t="s">
        <v>140</v>
      </c>
      <c r="C159" s="51"/>
      <c r="D159" s="99" t="s">
        <v>356</v>
      </c>
      <c r="E159" s="62" t="s">
        <v>111</v>
      </c>
      <c r="F159" s="62" t="s">
        <v>114</v>
      </c>
      <c r="G159" s="189">
        <v>3344066</v>
      </c>
      <c r="H159" s="190">
        <v>0</v>
      </c>
      <c r="I159" s="189"/>
      <c r="J159" s="189"/>
      <c r="K159" s="189"/>
      <c r="L159" s="54">
        <v>3344066</v>
      </c>
    </row>
    <row r="160" spans="1:6644" s="40" customFormat="1" ht="12" x14ac:dyDescent="0.2">
      <c r="A160" s="34">
        <v>10</v>
      </c>
      <c r="B160" s="50" t="s">
        <v>140</v>
      </c>
      <c r="C160" s="51"/>
      <c r="D160" s="99" t="s">
        <v>356</v>
      </c>
      <c r="E160" s="62" t="s">
        <v>303</v>
      </c>
      <c r="F160" s="62" t="s">
        <v>352</v>
      </c>
      <c r="G160" s="189">
        <v>3344066</v>
      </c>
      <c r="H160" s="190">
        <v>0</v>
      </c>
      <c r="I160" s="189"/>
      <c r="J160" s="189"/>
      <c r="K160" s="189"/>
      <c r="L160" s="54">
        <v>3344066</v>
      </c>
    </row>
    <row r="161" spans="1:6644" s="40" customFormat="1" ht="12" x14ac:dyDescent="0.2">
      <c r="A161" s="34">
        <v>11</v>
      </c>
      <c r="B161" s="50" t="s">
        <v>140</v>
      </c>
      <c r="C161" s="51"/>
      <c r="D161" s="99" t="s">
        <v>356</v>
      </c>
      <c r="E161" s="62" t="s">
        <v>303</v>
      </c>
      <c r="F161" s="62" t="s">
        <v>352</v>
      </c>
      <c r="G161" s="189">
        <v>3344066</v>
      </c>
      <c r="H161" s="190">
        <v>0</v>
      </c>
      <c r="I161" s="189"/>
      <c r="J161" s="189"/>
      <c r="K161" s="189"/>
      <c r="L161" s="54">
        <v>3344066</v>
      </c>
    </row>
    <row r="162" spans="1:6644" s="40" customFormat="1" ht="12" x14ac:dyDescent="0.2">
      <c r="A162" s="34">
        <v>12</v>
      </c>
      <c r="B162" s="50" t="s">
        <v>140</v>
      </c>
      <c r="C162" s="51"/>
      <c r="D162" s="99" t="s">
        <v>356</v>
      </c>
      <c r="E162" s="62" t="s">
        <v>303</v>
      </c>
      <c r="F162" s="62" t="s">
        <v>352</v>
      </c>
      <c r="G162" s="189">
        <v>3344066</v>
      </c>
      <c r="H162" s="190">
        <v>0</v>
      </c>
      <c r="I162" s="189"/>
      <c r="J162" s="189"/>
      <c r="K162" s="189"/>
      <c r="L162" s="54">
        <v>3344066</v>
      </c>
    </row>
    <row r="163" spans="1:6644" s="40" customFormat="1" ht="12" x14ac:dyDescent="0.2">
      <c r="A163" s="34">
        <v>13</v>
      </c>
      <c r="B163" s="50" t="s">
        <v>140</v>
      </c>
      <c r="C163" s="51"/>
      <c r="D163" s="99" t="s">
        <v>356</v>
      </c>
      <c r="E163" s="62" t="s">
        <v>303</v>
      </c>
      <c r="F163" s="62" t="s">
        <v>352</v>
      </c>
      <c r="G163" s="189">
        <v>3344066</v>
      </c>
      <c r="H163" s="190">
        <v>0</v>
      </c>
      <c r="I163" s="189"/>
      <c r="J163" s="189"/>
      <c r="K163" s="189"/>
      <c r="L163" s="54">
        <v>3344066</v>
      </c>
    </row>
    <row r="164" spans="1:6644" s="40" customFormat="1" ht="12" x14ac:dyDescent="0.2">
      <c r="A164" s="34">
        <v>14</v>
      </c>
      <c r="B164" s="50" t="s">
        <v>140</v>
      </c>
      <c r="C164" s="51"/>
      <c r="D164" s="99" t="s">
        <v>356</v>
      </c>
      <c r="E164" s="62" t="s">
        <v>303</v>
      </c>
      <c r="F164" s="62" t="s">
        <v>352</v>
      </c>
      <c r="G164" s="189">
        <v>3344066</v>
      </c>
      <c r="H164" s="190">
        <v>0</v>
      </c>
      <c r="I164" s="189"/>
      <c r="J164" s="189"/>
      <c r="K164" s="189"/>
      <c r="L164" s="54">
        <v>3344066</v>
      </c>
    </row>
    <row r="165" spans="1:6644" s="40" customFormat="1" ht="12" x14ac:dyDescent="0.2">
      <c r="A165" s="34">
        <v>15</v>
      </c>
      <c r="B165" s="50" t="s">
        <v>140</v>
      </c>
      <c r="C165" s="51"/>
      <c r="D165" s="99" t="s">
        <v>356</v>
      </c>
      <c r="E165" s="62" t="s">
        <v>303</v>
      </c>
      <c r="F165" s="62" t="s">
        <v>112</v>
      </c>
      <c r="G165" s="189">
        <v>3344066</v>
      </c>
      <c r="H165" s="190">
        <v>0</v>
      </c>
      <c r="I165" s="189"/>
      <c r="J165" s="189"/>
      <c r="K165" s="189"/>
      <c r="L165" s="54">
        <v>3344066</v>
      </c>
    </row>
    <row r="166" spans="1:6644" s="40" customFormat="1" ht="12" x14ac:dyDescent="0.2">
      <c r="A166" s="34">
        <v>16</v>
      </c>
      <c r="B166" s="50" t="s">
        <v>140</v>
      </c>
      <c r="C166" s="51"/>
      <c r="D166" s="99" t="s">
        <v>356</v>
      </c>
      <c r="E166" s="62" t="s">
        <v>303</v>
      </c>
      <c r="F166" s="62" t="s">
        <v>111</v>
      </c>
      <c r="G166" s="189">
        <v>3344066</v>
      </c>
      <c r="H166" s="190">
        <v>0</v>
      </c>
      <c r="I166" s="189"/>
      <c r="J166" s="189"/>
      <c r="K166" s="189"/>
      <c r="L166" s="54">
        <v>3344066</v>
      </c>
    </row>
    <row r="167" spans="1:6644" s="40" customFormat="1" ht="12.75" thickBot="1" x14ac:dyDescent="0.25">
      <c r="A167" s="100"/>
      <c r="B167" s="90"/>
      <c r="C167" s="101"/>
      <c r="D167" s="92"/>
      <c r="E167" s="81"/>
      <c r="F167" s="81"/>
      <c r="G167" s="240"/>
      <c r="H167" s="241"/>
      <c r="I167" s="240"/>
      <c r="J167" s="240"/>
      <c r="K167" s="240"/>
      <c r="L167" s="94"/>
    </row>
    <row r="168" spans="1:6644" s="96" customFormat="1" ht="13.5" thickTop="1" thickBot="1" x14ac:dyDescent="0.25">
      <c r="A168" s="40"/>
      <c r="B168" s="102" t="s">
        <v>296</v>
      </c>
      <c r="C168" s="103"/>
      <c r="D168" s="104"/>
      <c r="E168" s="105"/>
      <c r="F168" s="105"/>
      <c r="G168" s="106">
        <v>53505056</v>
      </c>
      <c r="H168" s="106">
        <v>0</v>
      </c>
      <c r="I168" s="106">
        <v>0</v>
      </c>
      <c r="J168" s="106">
        <v>0</v>
      </c>
      <c r="K168" s="106">
        <v>0</v>
      </c>
      <c r="L168" s="106">
        <v>53505056</v>
      </c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  <c r="IX168" s="40"/>
      <c r="IY168" s="40"/>
      <c r="IZ168" s="40"/>
      <c r="JA168" s="40"/>
      <c r="JB168" s="40"/>
      <c r="JC168" s="40"/>
      <c r="JD168" s="40"/>
      <c r="JE168" s="40"/>
      <c r="JF168" s="40"/>
      <c r="JG168" s="40"/>
      <c r="JH168" s="40"/>
      <c r="JI168" s="40"/>
      <c r="JJ168" s="40"/>
      <c r="JK168" s="40"/>
      <c r="JL168" s="40"/>
      <c r="JM168" s="40"/>
      <c r="JN168" s="40"/>
      <c r="JO168" s="40"/>
      <c r="JP168" s="40"/>
      <c r="JQ168" s="40"/>
      <c r="JR168" s="40"/>
      <c r="JS168" s="40"/>
      <c r="JT168" s="40"/>
      <c r="JU168" s="40"/>
      <c r="JV168" s="40"/>
      <c r="JW168" s="40"/>
      <c r="JX168" s="40"/>
      <c r="JY168" s="40"/>
      <c r="JZ168" s="40"/>
      <c r="KA168" s="40"/>
      <c r="KB168" s="40"/>
      <c r="KC168" s="40"/>
      <c r="KD168" s="40"/>
      <c r="KE168" s="40"/>
      <c r="KF168" s="40"/>
      <c r="KG168" s="40"/>
      <c r="KH168" s="40"/>
      <c r="KI168" s="40"/>
      <c r="KJ168" s="40"/>
      <c r="KK168" s="40"/>
      <c r="KL168" s="40"/>
      <c r="KM168" s="40"/>
      <c r="KN168" s="40"/>
      <c r="KO168" s="40"/>
      <c r="KP168" s="40"/>
      <c r="KQ168" s="40"/>
      <c r="KR168" s="40"/>
      <c r="KS168" s="40"/>
      <c r="KT168" s="40"/>
      <c r="KU168" s="40"/>
      <c r="KV168" s="40"/>
      <c r="KW168" s="40"/>
      <c r="KX168" s="40"/>
      <c r="KY168" s="40"/>
      <c r="KZ168" s="40"/>
      <c r="LA168" s="40"/>
      <c r="LB168" s="40"/>
      <c r="LC168" s="40"/>
      <c r="LD168" s="40"/>
      <c r="LE168" s="40"/>
      <c r="LF168" s="40"/>
      <c r="LG168" s="40"/>
      <c r="LH168" s="40"/>
      <c r="LI168" s="40"/>
      <c r="LJ168" s="40"/>
      <c r="LK168" s="40"/>
      <c r="LL168" s="40"/>
      <c r="LM168" s="40"/>
      <c r="LN168" s="40"/>
      <c r="LO168" s="40"/>
      <c r="LP168" s="40"/>
      <c r="LQ168" s="40"/>
      <c r="LR168" s="40"/>
      <c r="LS168" s="40"/>
      <c r="LT168" s="40"/>
      <c r="LU168" s="40"/>
      <c r="LV168" s="40"/>
      <c r="LW168" s="40"/>
      <c r="LX168" s="40"/>
      <c r="LY168" s="40"/>
      <c r="LZ168" s="40"/>
      <c r="MA168" s="40"/>
      <c r="MB168" s="40"/>
      <c r="MC168" s="40"/>
      <c r="MD168" s="40"/>
      <c r="ME168" s="40"/>
      <c r="MF168" s="40"/>
      <c r="MG168" s="40"/>
      <c r="MH168" s="40"/>
      <c r="MI168" s="40"/>
      <c r="MJ168" s="40"/>
      <c r="MK168" s="40"/>
      <c r="ML168" s="40"/>
      <c r="MM168" s="40"/>
      <c r="MN168" s="40"/>
      <c r="MO168" s="40"/>
      <c r="MP168" s="40"/>
      <c r="MQ168" s="40"/>
      <c r="MR168" s="40"/>
      <c r="MS168" s="40"/>
      <c r="MT168" s="40"/>
      <c r="MU168" s="40"/>
      <c r="MV168" s="40"/>
      <c r="MW168" s="40"/>
      <c r="MX168" s="40"/>
      <c r="MY168" s="40"/>
      <c r="MZ168" s="40"/>
      <c r="NA168" s="40"/>
      <c r="NB168" s="40"/>
      <c r="NC168" s="40"/>
      <c r="ND168" s="40"/>
      <c r="NE168" s="40"/>
      <c r="NF168" s="40"/>
      <c r="NG168" s="40"/>
      <c r="NH168" s="40"/>
      <c r="NI168" s="40"/>
      <c r="NJ168" s="40"/>
      <c r="NK168" s="40"/>
      <c r="NL168" s="40"/>
      <c r="NM168" s="40"/>
      <c r="NN168" s="40"/>
      <c r="NO168" s="40"/>
      <c r="NP168" s="40"/>
      <c r="NQ168" s="40"/>
      <c r="NR168" s="40"/>
      <c r="NS168" s="40"/>
      <c r="NT168" s="40"/>
      <c r="NU168" s="40"/>
      <c r="NV168" s="40"/>
      <c r="NW168" s="40"/>
      <c r="NX168" s="40"/>
      <c r="NY168" s="40"/>
      <c r="NZ168" s="40"/>
      <c r="OA168" s="40"/>
      <c r="OB168" s="40"/>
      <c r="OC168" s="40"/>
      <c r="OD168" s="40"/>
      <c r="OE168" s="40"/>
      <c r="OF168" s="40"/>
      <c r="OG168" s="40"/>
      <c r="OH168" s="40"/>
      <c r="OI168" s="40"/>
      <c r="OJ168" s="40"/>
      <c r="OK168" s="40"/>
      <c r="OL168" s="40"/>
      <c r="OM168" s="40"/>
      <c r="ON168" s="40"/>
      <c r="OO168" s="40"/>
      <c r="OP168" s="40"/>
      <c r="OQ168" s="40"/>
      <c r="OR168" s="40"/>
      <c r="OS168" s="40"/>
      <c r="OT168" s="40"/>
      <c r="OU168" s="40"/>
      <c r="OV168" s="40"/>
      <c r="OW168" s="40"/>
      <c r="OX168" s="40"/>
      <c r="OY168" s="40"/>
      <c r="OZ168" s="40"/>
      <c r="PA168" s="40"/>
      <c r="PB168" s="40"/>
      <c r="PC168" s="40"/>
      <c r="PD168" s="40"/>
      <c r="PE168" s="40"/>
      <c r="PF168" s="40"/>
      <c r="PG168" s="40"/>
      <c r="PH168" s="40"/>
      <c r="PI168" s="40"/>
      <c r="PJ168" s="40"/>
      <c r="PK168" s="40"/>
      <c r="PL168" s="40"/>
      <c r="PM168" s="40"/>
      <c r="PN168" s="40"/>
      <c r="PO168" s="40"/>
      <c r="PP168" s="40"/>
      <c r="PQ168" s="40"/>
      <c r="PR168" s="40"/>
      <c r="PS168" s="40"/>
      <c r="PT168" s="40"/>
      <c r="PU168" s="40"/>
      <c r="PV168" s="40"/>
      <c r="PW168" s="40"/>
      <c r="PX168" s="40"/>
      <c r="PY168" s="40"/>
      <c r="PZ168" s="40"/>
      <c r="QA168" s="40"/>
      <c r="QB168" s="40"/>
      <c r="QC168" s="40"/>
      <c r="QD168" s="40"/>
      <c r="QE168" s="40"/>
      <c r="QF168" s="40"/>
      <c r="QG168" s="40"/>
      <c r="QH168" s="40"/>
      <c r="QI168" s="40"/>
      <c r="QJ168" s="40"/>
      <c r="QK168" s="40"/>
      <c r="QL168" s="40"/>
      <c r="QM168" s="40"/>
      <c r="QN168" s="40"/>
      <c r="QO168" s="40"/>
      <c r="QP168" s="40"/>
      <c r="QQ168" s="40"/>
      <c r="QR168" s="40"/>
      <c r="QS168" s="40"/>
      <c r="QT168" s="40"/>
      <c r="QU168" s="40"/>
      <c r="QV168" s="40"/>
      <c r="QW168" s="40"/>
      <c r="QX168" s="40"/>
      <c r="QY168" s="40"/>
      <c r="QZ168" s="40"/>
      <c r="RA168" s="40"/>
      <c r="RB168" s="40"/>
      <c r="RC168" s="40"/>
      <c r="RD168" s="40"/>
      <c r="RE168" s="40"/>
      <c r="RF168" s="40"/>
      <c r="RG168" s="40"/>
      <c r="RH168" s="40"/>
      <c r="RI168" s="40"/>
      <c r="RJ168" s="40"/>
      <c r="RK168" s="40"/>
      <c r="RL168" s="40"/>
      <c r="RM168" s="40"/>
      <c r="RN168" s="40"/>
      <c r="RO168" s="40"/>
      <c r="RP168" s="40"/>
      <c r="RQ168" s="40"/>
      <c r="RR168" s="40"/>
      <c r="RS168" s="40"/>
      <c r="RT168" s="40"/>
      <c r="RU168" s="40"/>
      <c r="RV168" s="40"/>
      <c r="RW168" s="40"/>
      <c r="RX168" s="40"/>
      <c r="RY168" s="40"/>
      <c r="RZ168" s="40"/>
      <c r="SA168" s="40"/>
      <c r="SB168" s="40"/>
      <c r="SC168" s="40"/>
      <c r="SD168" s="40"/>
      <c r="SE168" s="40"/>
      <c r="SF168" s="40"/>
      <c r="SG168" s="40"/>
      <c r="SH168" s="40"/>
      <c r="SI168" s="40"/>
      <c r="SJ168" s="40"/>
      <c r="SK168" s="40"/>
      <c r="SL168" s="40"/>
      <c r="SM168" s="40"/>
      <c r="SN168" s="40"/>
      <c r="SO168" s="40"/>
      <c r="SP168" s="40"/>
      <c r="SQ168" s="40"/>
      <c r="SR168" s="40"/>
      <c r="SS168" s="40"/>
      <c r="ST168" s="40"/>
      <c r="SU168" s="40"/>
      <c r="SV168" s="40"/>
      <c r="SW168" s="40"/>
      <c r="SX168" s="40"/>
      <c r="SY168" s="40"/>
      <c r="SZ168" s="40"/>
      <c r="TA168" s="40"/>
      <c r="TB168" s="40"/>
      <c r="TC168" s="40"/>
      <c r="TD168" s="40"/>
      <c r="TE168" s="40"/>
      <c r="TF168" s="40"/>
      <c r="TG168" s="40"/>
      <c r="TH168" s="40"/>
      <c r="TI168" s="40"/>
      <c r="TJ168" s="40"/>
      <c r="TK168" s="40"/>
      <c r="TL168" s="40"/>
      <c r="TM168" s="40"/>
      <c r="TN168" s="40"/>
      <c r="TO168" s="40"/>
      <c r="TP168" s="40"/>
      <c r="TQ168" s="40"/>
      <c r="TR168" s="40"/>
      <c r="TS168" s="40"/>
      <c r="TT168" s="40"/>
      <c r="TU168" s="40"/>
      <c r="TV168" s="40"/>
      <c r="TW168" s="40"/>
      <c r="TX168" s="40"/>
      <c r="TY168" s="40"/>
      <c r="TZ168" s="40"/>
      <c r="UA168" s="40"/>
      <c r="UB168" s="40"/>
      <c r="UC168" s="40"/>
      <c r="UD168" s="40"/>
      <c r="UE168" s="40"/>
      <c r="UF168" s="40"/>
      <c r="UG168" s="40"/>
      <c r="UH168" s="40"/>
      <c r="UI168" s="40"/>
      <c r="UJ168" s="40"/>
      <c r="UK168" s="40"/>
      <c r="UL168" s="40"/>
      <c r="UM168" s="40"/>
      <c r="UN168" s="40"/>
      <c r="UO168" s="40"/>
      <c r="UP168" s="40"/>
      <c r="UQ168" s="40"/>
      <c r="UR168" s="40"/>
      <c r="US168" s="40"/>
      <c r="UT168" s="40"/>
      <c r="UU168" s="40"/>
      <c r="UV168" s="40"/>
      <c r="UW168" s="40"/>
      <c r="UX168" s="40"/>
      <c r="UY168" s="40"/>
      <c r="UZ168" s="40"/>
      <c r="VA168" s="40"/>
      <c r="VB168" s="40"/>
      <c r="VC168" s="40"/>
      <c r="VD168" s="40"/>
      <c r="VE168" s="40"/>
      <c r="VF168" s="40"/>
      <c r="VG168" s="40"/>
      <c r="VH168" s="40"/>
      <c r="VI168" s="40"/>
      <c r="VJ168" s="40"/>
      <c r="VK168" s="40"/>
      <c r="VL168" s="40"/>
      <c r="VM168" s="40"/>
      <c r="VN168" s="40"/>
      <c r="VO168" s="40"/>
      <c r="VP168" s="40"/>
      <c r="VQ168" s="40"/>
      <c r="VR168" s="40"/>
      <c r="VS168" s="40"/>
      <c r="VT168" s="40"/>
      <c r="VU168" s="40"/>
      <c r="VV168" s="40"/>
      <c r="VW168" s="40"/>
      <c r="VX168" s="40"/>
      <c r="VY168" s="40"/>
      <c r="VZ168" s="40"/>
      <c r="WA168" s="40"/>
      <c r="WB168" s="40"/>
      <c r="WC168" s="40"/>
      <c r="WD168" s="40"/>
      <c r="WE168" s="40"/>
      <c r="WF168" s="40"/>
      <c r="WG168" s="40"/>
      <c r="WH168" s="40"/>
      <c r="WI168" s="40"/>
      <c r="WJ168" s="40"/>
      <c r="WK168" s="40"/>
      <c r="WL168" s="40"/>
      <c r="WM168" s="40"/>
      <c r="WN168" s="40"/>
      <c r="WO168" s="40"/>
      <c r="WP168" s="40"/>
      <c r="WQ168" s="40"/>
      <c r="WR168" s="40"/>
      <c r="WS168" s="40"/>
      <c r="WT168" s="40"/>
      <c r="WU168" s="40"/>
      <c r="WV168" s="40"/>
      <c r="WW168" s="40"/>
      <c r="WX168" s="40"/>
      <c r="WY168" s="40"/>
      <c r="WZ168" s="40"/>
      <c r="XA168" s="40"/>
      <c r="XB168" s="40"/>
      <c r="XC168" s="40"/>
      <c r="XD168" s="40"/>
      <c r="XE168" s="40"/>
      <c r="XF168" s="40"/>
      <c r="XG168" s="40"/>
      <c r="XH168" s="40"/>
      <c r="XI168" s="40"/>
      <c r="XJ168" s="40"/>
      <c r="XK168" s="40"/>
      <c r="XL168" s="40"/>
      <c r="XM168" s="40"/>
      <c r="XN168" s="40"/>
      <c r="XO168" s="40"/>
      <c r="XP168" s="40"/>
      <c r="XQ168" s="40"/>
      <c r="XR168" s="40"/>
      <c r="XS168" s="40"/>
      <c r="XT168" s="40"/>
      <c r="XU168" s="40"/>
      <c r="XV168" s="40"/>
      <c r="XW168" s="40"/>
      <c r="XX168" s="40"/>
      <c r="XY168" s="40"/>
      <c r="XZ168" s="40"/>
      <c r="YA168" s="40"/>
      <c r="YB168" s="40"/>
      <c r="YC168" s="40"/>
      <c r="YD168" s="40"/>
      <c r="YE168" s="40"/>
      <c r="YF168" s="40"/>
      <c r="YG168" s="40"/>
      <c r="YH168" s="40"/>
      <c r="YI168" s="40"/>
      <c r="YJ168" s="40"/>
      <c r="YK168" s="40"/>
      <c r="YL168" s="40"/>
      <c r="YM168" s="40"/>
      <c r="YN168" s="40"/>
      <c r="YO168" s="40"/>
      <c r="YP168" s="40"/>
      <c r="YQ168" s="40"/>
      <c r="YR168" s="40"/>
      <c r="YS168" s="40"/>
      <c r="YT168" s="40"/>
      <c r="YU168" s="40"/>
      <c r="YV168" s="40"/>
      <c r="YW168" s="40"/>
      <c r="YX168" s="40"/>
      <c r="YY168" s="40"/>
      <c r="YZ168" s="40"/>
      <c r="ZA168" s="40"/>
      <c r="ZB168" s="40"/>
      <c r="ZC168" s="40"/>
      <c r="ZD168" s="40"/>
      <c r="ZE168" s="40"/>
      <c r="ZF168" s="40"/>
      <c r="ZG168" s="40"/>
      <c r="ZH168" s="40"/>
      <c r="ZI168" s="40"/>
      <c r="ZJ168" s="40"/>
      <c r="ZK168" s="40"/>
      <c r="ZL168" s="40"/>
      <c r="ZM168" s="40"/>
      <c r="ZN168" s="40"/>
      <c r="ZO168" s="40"/>
      <c r="ZP168" s="40"/>
      <c r="ZQ168" s="40"/>
      <c r="ZR168" s="40"/>
      <c r="ZS168" s="40"/>
      <c r="ZT168" s="40"/>
      <c r="ZU168" s="40"/>
      <c r="ZV168" s="40"/>
      <c r="ZW168" s="40"/>
      <c r="ZX168" s="40"/>
      <c r="ZY168" s="40"/>
      <c r="ZZ168" s="40"/>
      <c r="AAA168" s="40"/>
      <c r="AAB168" s="40"/>
      <c r="AAC168" s="40"/>
      <c r="AAD168" s="40"/>
      <c r="AAE168" s="40"/>
      <c r="AAF168" s="40"/>
      <c r="AAG168" s="40"/>
      <c r="AAH168" s="40"/>
      <c r="AAI168" s="40"/>
      <c r="AAJ168" s="40"/>
      <c r="AAK168" s="40"/>
      <c r="AAL168" s="40"/>
      <c r="AAM168" s="40"/>
      <c r="AAN168" s="40"/>
      <c r="AAO168" s="40"/>
      <c r="AAP168" s="40"/>
      <c r="AAQ168" s="40"/>
      <c r="AAR168" s="40"/>
      <c r="AAS168" s="40"/>
      <c r="AAT168" s="40"/>
      <c r="AAU168" s="40"/>
      <c r="AAV168" s="40"/>
      <c r="AAW168" s="40"/>
      <c r="AAX168" s="40"/>
      <c r="AAY168" s="40"/>
      <c r="AAZ168" s="40"/>
      <c r="ABA168" s="40"/>
      <c r="ABB168" s="40"/>
      <c r="ABC168" s="40"/>
      <c r="ABD168" s="40"/>
      <c r="ABE168" s="40"/>
      <c r="ABF168" s="40"/>
      <c r="ABG168" s="40"/>
      <c r="ABH168" s="40"/>
      <c r="ABI168" s="40"/>
      <c r="ABJ168" s="40"/>
      <c r="ABK168" s="40"/>
      <c r="ABL168" s="40"/>
      <c r="ABM168" s="40"/>
      <c r="ABN168" s="40"/>
      <c r="ABO168" s="40"/>
      <c r="ABP168" s="40"/>
      <c r="ABQ168" s="40"/>
      <c r="ABR168" s="40"/>
      <c r="ABS168" s="40"/>
      <c r="ABT168" s="40"/>
      <c r="ABU168" s="40"/>
      <c r="ABV168" s="40"/>
      <c r="ABW168" s="40"/>
      <c r="ABX168" s="40"/>
      <c r="ABY168" s="40"/>
      <c r="ABZ168" s="40"/>
      <c r="ACA168" s="40"/>
      <c r="ACB168" s="40"/>
      <c r="ACC168" s="40"/>
      <c r="ACD168" s="40"/>
      <c r="ACE168" s="40"/>
      <c r="ACF168" s="40"/>
      <c r="ACG168" s="40"/>
      <c r="ACH168" s="40"/>
      <c r="ACI168" s="40"/>
      <c r="ACJ168" s="40"/>
      <c r="ACK168" s="40"/>
      <c r="ACL168" s="40"/>
      <c r="ACM168" s="40"/>
      <c r="ACN168" s="40"/>
      <c r="ACO168" s="40"/>
      <c r="ACP168" s="40"/>
      <c r="ACQ168" s="40"/>
      <c r="ACR168" s="40"/>
      <c r="ACS168" s="40"/>
      <c r="ACT168" s="40"/>
      <c r="ACU168" s="40"/>
      <c r="ACV168" s="40"/>
      <c r="ACW168" s="40"/>
      <c r="ACX168" s="40"/>
      <c r="ACY168" s="40"/>
      <c r="ACZ168" s="40"/>
      <c r="ADA168" s="40"/>
      <c r="ADB168" s="40"/>
      <c r="ADC168" s="40"/>
      <c r="ADD168" s="40"/>
      <c r="ADE168" s="40"/>
      <c r="ADF168" s="40"/>
      <c r="ADG168" s="40"/>
      <c r="ADH168" s="40"/>
      <c r="ADI168" s="40"/>
      <c r="ADJ168" s="40"/>
      <c r="ADK168" s="40"/>
      <c r="ADL168" s="40"/>
      <c r="ADM168" s="40"/>
      <c r="ADN168" s="40"/>
      <c r="ADO168" s="40"/>
      <c r="ADP168" s="40"/>
      <c r="ADQ168" s="40"/>
      <c r="ADR168" s="40"/>
      <c r="ADS168" s="40"/>
      <c r="ADT168" s="40"/>
      <c r="ADU168" s="40"/>
      <c r="ADV168" s="40"/>
      <c r="ADW168" s="40"/>
      <c r="ADX168" s="40"/>
      <c r="ADY168" s="40"/>
      <c r="ADZ168" s="40"/>
      <c r="AEA168" s="40"/>
      <c r="AEB168" s="40"/>
      <c r="AEC168" s="40"/>
      <c r="AED168" s="40"/>
      <c r="AEE168" s="40"/>
      <c r="AEF168" s="40"/>
      <c r="AEG168" s="40"/>
      <c r="AEH168" s="40"/>
      <c r="AEI168" s="40"/>
      <c r="AEJ168" s="40"/>
      <c r="AEK168" s="40"/>
      <c r="AEL168" s="40"/>
      <c r="AEM168" s="40"/>
      <c r="AEN168" s="40"/>
      <c r="AEO168" s="40"/>
      <c r="AEP168" s="40"/>
      <c r="AEQ168" s="40"/>
      <c r="AER168" s="40"/>
      <c r="AES168" s="40"/>
      <c r="AET168" s="40"/>
      <c r="AEU168" s="40"/>
      <c r="AEV168" s="40"/>
      <c r="AEW168" s="40"/>
      <c r="AEX168" s="40"/>
      <c r="AEY168" s="40"/>
      <c r="AEZ168" s="40"/>
      <c r="AFA168" s="40"/>
      <c r="AFB168" s="40"/>
      <c r="AFC168" s="40"/>
      <c r="AFD168" s="40"/>
      <c r="AFE168" s="40"/>
      <c r="AFF168" s="40"/>
      <c r="AFG168" s="40"/>
      <c r="AFH168" s="40"/>
      <c r="AFI168" s="40"/>
      <c r="AFJ168" s="40"/>
      <c r="AFK168" s="40"/>
      <c r="AFL168" s="40"/>
      <c r="AFM168" s="40"/>
      <c r="AFN168" s="40"/>
      <c r="AFO168" s="40"/>
      <c r="AFP168" s="40"/>
      <c r="AFQ168" s="40"/>
      <c r="AFR168" s="40"/>
      <c r="AFS168" s="40"/>
      <c r="AFT168" s="40"/>
      <c r="AFU168" s="40"/>
      <c r="AFV168" s="40"/>
      <c r="AFW168" s="40"/>
      <c r="AFX168" s="40"/>
      <c r="AFY168" s="40"/>
      <c r="AFZ168" s="40"/>
      <c r="AGA168" s="40"/>
      <c r="AGB168" s="40"/>
      <c r="AGC168" s="40"/>
      <c r="AGD168" s="40"/>
      <c r="AGE168" s="40"/>
      <c r="AGF168" s="40"/>
      <c r="AGG168" s="40"/>
      <c r="AGH168" s="40"/>
      <c r="AGI168" s="40"/>
      <c r="AGJ168" s="40"/>
      <c r="AGK168" s="40"/>
      <c r="AGL168" s="40"/>
      <c r="AGM168" s="40"/>
      <c r="AGN168" s="40"/>
      <c r="AGO168" s="40"/>
      <c r="AGP168" s="40"/>
      <c r="AGQ168" s="40"/>
      <c r="AGR168" s="40"/>
      <c r="AGS168" s="40"/>
      <c r="AGT168" s="40"/>
      <c r="AGU168" s="40"/>
      <c r="AGV168" s="40"/>
      <c r="AGW168" s="40"/>
      <c r="AGX168" s="40"/>
      <c r="AGY168" s="40"/>
      <c r="AGZ168" s="40"/>
      <c r="AHA168" s="40"/>
      <c r="AHB168" s="40"/>
      <c r="AHC168" s="40"/>
      <c r="AHD168" s="40"/>
      <c r="AHE168" s="40"/>
      <c r="AHF168" s="40"/>
      <c r="AHG168" s="40"/>
      <c r="AHH168" s="40"/>
      <c r="AHI168" s="40"/>
      <c r="AHJ168" s="40"/>
      <c r="AHK168" s="40"/>
      <c r="AHL168" s="40"/>
      <c r="AHM168" s="40"/>
      <c r="AHN168" s="40"/>
      <c r="AHO168" s="40"/>
      <c r="AHP168" s="40"/>
      <c r="AHQ168" s="40"/>
      <c r="AHR168" s="40"/>
      <c r="AHS168" s="40"/>
      <c r="AHT168" s="40"/>
      <c r="AHU168" s="40"/>
      <c r="AHV168" s="40"/>
      <c r="AHW168" s="40"/>
      <c r="AHX168" s="40"/>
      <c r="AHY168" s="40"/>
      <c r="AHZ168" s="40"/>
      <c r="AIA168" s="40"/>
      <c r="AIB168" s="40"/>
      <c r="AIC168" s="40"/>
      <c r="AID168" s="40"/>
      <c r="AIE168" s="40"/>
      <c r="AIF168" s="40"/>
      <c r="AIG168" s="40"/>
      <c r="AIH168" s="40"/>
      <c r="AII168" s="40"/>
      <c r="AIJ168" s="40"/>
      <c r="AIK168" s="40"/>
      <c r="AIL168" s="40"/>
      <c r="AIM168" s="40"/>
      <c r="AIN168" s="40"/>
      <c r="AIO168" s="40"/>
      <c r="AIP168" s="40"/>
      <c r="AIQ168" s="40"/>
      <c r="AIR168" s="40"/>
      <c r="AIS168" s="40"/>
      <c r="AIT168" s="40"/>
      <c r="AIU168" s="40"/>
      <c r="AIV168" s="40"/>
      <c r="AIW168" s="40"/>
      <c r="AIX168" s="40"/>
      <c r="AIY168" s="40"/>
      <c r="AIZ168" s="40"/>
      <c r="AJA168" s="40"/>
      <c r="AJB168" s="40"/>
      <c r="AJC168" s="40"/>
      <c r="AJD168" s="40"/>
      <c r="AJE168" s="40"/>
      <c r="AJF168" s="40"/>
      <c r="AJG168" s="40"/>
      <c r="AJH168" s="40"/>
      <c r="AJI168" s="40"/>
      <c r="AJJ168" s="40"/>
      <c r="AJK168" s="40"/>
      <c r="AJL168" s="40"/>
      <c r="AJM168" s="40"/>
      <c r="AJN168" s="40"/>
      <c r="AJO168" s="40"/>
      <c r="AJP168" s="40"/>
      <c r="AJQ168" s="40"/>
      <c r="AJR168" s="40"/>
      <c r="AJS168" s="40"/>
      <c r="AJT168" s="40"/>
      <c r="AJU168" s="40"/>
      <c r="AJV168" s="40"/>
      <c r="AJW168" s="40"/>
      <c r="AJX168" s="40"/>
      <c r="AJY168" s="40"/>
      <c r="AJZ168" s="40"/>
      <c r="AKA168" s="40"/>
      <c r="AKB168" s="40"/>
      <c r="AKC168" s="40"/>
      <c r="AKD168" s="40"/>
      <c r="AKE168" s="40"/>
      <c r="AKF168" s="40"/>
      <c r="AKG168" s="40"/>
      <c r="AKH168" s="40"/>
      <c r="AKI168" s="40"/>
      <c r="AKJ168" s="40"/>
      <c r="AKK168" s="40"/>
      <c r="AKL168" s="40"/>
      <c r="AKM168" s="40"/>
      <c r="AKN168" s="40"/>
      <c r="AKO168" s="40"/>
      <c r="AKP168" s="40"/>
      <c r="AKQ168" s="40"/>
      <c r="AKR168" s="40"/>
      <c r="AKS168" s="40"/>
      <c r="AKT168" s="40"/>
      <c r="AKU168" s="40"/>
      <c r="AKV168" s="40"/>
      <c r="AKW168" s="40"/>
      <c r="AKX168" s="40"/>
      <c r="AKY168" s="40"/>
      <c r="AKZ168" s="40"/>
      <c r="ALA168" s="40"/>
      <c r="ALB168" s="40"/>
      <c r="ALC168" s="40"/>
      <c r="ALD168" s="40"/>
      <c r="ALE168" s="40"/>
      <c r="ALF168" s="40"/>
      <c r="ALG168" s="40"/>
      <c r="ALH168" s="40"/>
      <c r="ALI168" s="40"/>
      <c r="ALJ168" s="40"/>
      <c r="ALK168" s="40"/>
      <c r="ALL168" s="40"/>
      <c r="ALM168" s="40"/>
      <c r="ALN168" s="40"/>
      <c r="ALO168" s="40"/>
      <c r="ALP168" s="40"/>
      <c r="ALQ168" s="40"/>
      <c r="ALR168" s="40"/>
      <c r="ALS168" s="40"/>
      <c r="ALT168" s="40"/>
      <c r="ALU168" s="40"/>
      <c r="ALV168" s="40"/>
      <c r="ALW168" s="40"/>
      <c r="ALX168" s="40"/>
      <c r="ALY168" s="40"/>
      <c r="ALZ168" s="40"/>
      <c r="AMA168" s="40"/>
      <c r="AMB168" s="40"/>
      <c r="AMC168" s="40"/>
      <c r="AMD168" s="40"/>
      <c r="AME168" s="40"/>
      <c r="AMF168" s="40"/>
      <c r="AMG168" s="40"/>
      <c r="AMH168" s="40"/>
      <c r="AMI168" s="40"/>
      <c r="AMJ168" s="40"/>
      <c r="AMK168" s="40"/>
      <c r="AML168" s="40"/>
      <c r="AMM168" s="40"/>
      <c r="AMN168" s="40"/>
      <c r="AMO168" s="40"/>
      <c r="AMP168" s="40"/>
      <c r="AMQ168" s="40"/>
      <c r="AMR168" s="40"/>
      <c r="AMS168" s="40"/>
      <c r="AMT168" s="40"/>
      <c r="AMU168" s="40"/>
      <c r="AMV168" s="40"/>
      <c r="AMW168" s="40"/>
      <c r="AMX168" s="40"/>
      <c r="AMY168" s="40"/>
      <c r="AMZ168" s="40"/>
      <c r="ANA168" s="40"/>
      <c r="ANB168" s="40"/>
      <c r="ANC168" s="40"/>
      <c r="AND168" s="40"/>
      <c r="ANE168" s="40"/>
      <c r="ANF168" s="40"/>
      <c r="ANG168" s="40"/>
      <c r="ANH168" s="40"/>
      <c r="ANI168" s="40"/>
      <c r="ANJ168" s="40"/>
      <c r="ANK168" s="40"/>
      <c r="ANL168" s="40"/>
      <c r="ANM168" s="40"/>
      <c r="ANN168" s="40"/>
      <c r="ANO168" s="40"/>
      <c r="ANP168" s="40"/>
      <c r="ANQ168" s="40"/>
      <c r="ANR168" s="40"/>
      <c r="ANS168" s="40"/>
      <c r="ANT168" s="40"/>
      <c r="ANU168" s="40"/>
      <c r="ANV168" s="40"/>
      <c r="ANW168" s="40"/>
      <c r="ANX168" s="40"/>
      <c r="ANY168" s="40"/>
      <c r="ANZ168" s="40"/>
      <c r="AOA168" s="40"/>
      <c r="AOB168" s="40"/>
      <c r="AOC168" s="40"/>
      <c r="AOD168" s="40"/>
      <c r="AOE168" s="40"/>
      <c r="AOF168" s="40"/>
      <c r="AOG168" s="40"/>
      <c r="AOH168" s="40"/>
      <c r="AOI168" s="40"/>
      <c r="AOJ168" s="40"/>
      <c r="AOK168" s="40"/>
      <c r="AOL168" s="40"/>
      <c r="AOM168" s="40"/>
      <c r="AON168" s="40"/>
      <c r="AOO168" s="40"/>
      <c r="AOP168" s="40"/>
      <c r="AOQ168" s="40"/>
      <c r="AOR168" s="40"/>
      <c r="AOS168" s="40"/>
      <c r="AOT168" s="40"/>
      <c r="AOU168" s="40"/>
      <c r="AOV168" s="40"/>
      <c r="AOW168" s="40"/>
      <c r="AOX168" s="40"/>
      <c r="AOY168" s="40"/>
      <c r="AOZ168" s="40"/>
      <c r="APA168" s="40"/>
      <c r="APB168" s="40"/>
      <c r="APC168" s="40"/>
      <c r="APD168" s="40"/>
      <c r="APE168" s="40"/>
      <c r="APF168" s="40"/>
      <c r="APG168" s="40"/>
      <c r="APH168" s="40"/>
      <c r="API168" s="40"/>
      <c r="APJ168" s="40"/>
      <c r="APK168" s="40"/>
      <c r="APL168" s="40"/>
      <c r="APM168" s="40"/>
      <c r="APN168" s="40"/>
      <c r="APO168" s="40"/>
      <c r="APP168" s="40"/>
      <c r="APQ168" s="40"/>
      <c r="APR168" s="40"/>
      <c r="APS168" s="40"/>
      <c r="APT168" s="40"/>
      <c r="APU168" s="40"/>
      <c r="APV168" s="40"/>
      <c r="APW168" s="40"/>
      <c r="APX168" s="40"/>
      <c r="APY168" s="40"/>
      <c r="APZ168" s="40"/>
      <c r="AQA168" s="40"/>
      <c r="AQB168" s="40"/>
      <c r="AQC168" s="40"/>
      <c r="AQD168" s="40"/>
      <c r="AQE168" s="40"/>
      <c r="AQF168" s="40"/>
      <c r="AQG168" s="40"/>
      <c r="AQH168" s="40"/>
      <c r="AQI168" s="40"/>
      <c r="AQJ168" s="40"/>
      <c r="AQK168" s="40"/>
      <c r="AQL168" s="40"/>
      <c r="AQM168" s="40"/>
      <c r="AQN168" s="40"/>
      <c r="AQO168" s="40"/>
      <c r="AQP168" s="40"/>
      <c r="AQQ168" s="40"/>
      <c r="AQR168" s="40"/>
      <c r="AQS168" s="40"/>
      <c r="AQT168" s="40"/>
      <c r="AQU168" s="40"/>
      <c r="AQV168" s="40"/>
      <c r="AQW168" s="40"/>
      <c r="AQX168" s="40"/>
      <c r="AQY168" s="40"/>
      <c r="AQZ168" s="40"/>
      <c r="ARA168" s="40"/>
      <c r="ARB168" s="40"/>
      <c r="ARC168" s="40"/>
      <c r="ARD168" s="40"/>
      <c r="ARE168" s="40"/>
      <c r="ARF168" s="40"/>
      <c r="ARG168" s="40"/>
      <c r="ARH168" s="40"/>
      <c r="ARI168" s="40"/>
      <c r="ARJ168" s="40"/>
      <c r="ARK168" s="40"/>
      <c r="ARL168" s="40"/>
      <c r="ARM168" s="40"/>
      <c r="ARN168" s="40"/>
      <c r="ARO168" s="40"/>
      <c r="ARP168" s="40"/>
      <c r="ARQ168" s="40"/>
      <c r="ARR168" s="40"/>
      <c r="ARS168" s="40"/>
      <c r="ART168" s="40"/>
      <c r="ARU168" s="40"/>
      <c r="ARV168" s="40"/>
      <c r="ARW168" s="40"/>
      <c r="ARX168" s="40"/>
      <c r="ARY168" s="40"/>
      <c r="ARZ168" s="40"/>
      <c r="ASA168" s="40"/>
      <c r="ASB168" s="40"/>
      <c r="ASC168" s="40"/>
      <c r="ASD168" s="40"/>
      <c r="ASE168" s="40"/>
      <c r="ASF168" s="40"/>
      <c r="ASG168" s="40"/>
      <c r="ASH168" s="40"/>
      <c r="ASI168" s="40"/>
      <c r="ASJ168" s="40"/>
      <c r="ASK168" s="40"/>
      <c r="ASL168" s="40"/>
      <c r="ASM168" s="40"/>
      <c r="ASN168" s="40"/>
      <c r="ASO168" s="40"/>
      <c r="ASP168" s="40"/>
      <c r="ASQ168" s="40"/>
      <c r="ASR168" s="40"/>
      <c r="ASS168" s="40"/>
      <c r="AST168" s="40"/>
      <c r="ASU168" s="40"/>
      <c r="ASV168" s="40"/>
      <c r="ASW168" s="40"/>
      <c r="ASX168" s="40"/>
      <c r="ASY168" s="40"/>
      <c r="ASZ168" s="40"/>
      <c r="ATA168" s="40"/>
      <c r="ATB168" s="40"/>
      <c r="ATC168" s="40"/>
      <c r="ATD168" s="40"/>
      <c r="ATE168" s="40"/>
      <c r="ATF168" s="40"/>
      <c r="ATG168" s="40"/>
      <c r="ATH168" s="40"/>
      <c r="ATI168" s="40"/>
      <c r="ATJ168" s="40"/>
      <c r="ATK168" s="40"/>
      <c r="ATL168" s="40"/>
      <c r="ATM168" s="40"/>
      <c r="ATN168" s="40"/>
      <c r="ATO168" s="40"/>
      <c r="ATP168" s="40"/>
      <c r="ATQ168" s="40"/>
      <c r="ATR168" s="40"/>
      <c r="ATS168" s="40"/>
      <c r="ATT168" s="40"/>
      <c r="ATU168" s="40"/>
      <c r="ATV168" s="40"/>
      <c r="ATW168" s="40"/>
      <c r="ATX168" s="40"/>
      <c r="ATY168" s="40"/>
      <c r="ATZ168" s="40"/>
      <c r="AUA168" s="40"/>
      <c r="AUB168" s="40"/>
      <c r="AUC168" s="40"/>
      <c r="AUD168" s="40"/>
      <c r="AUE168" s="40"/>
      <c r="AUF168" s="40"/>
      <c r="AUG168" s="40"/>
      <c r="AUH168" s="40"/>
      <c r="AUI168" s="40"/>
      <c r="AUJ168" s="40"/>
      <c r="AUK168" s="40"/>
      <c r="AUL168" s="40"/>
      <c r="AUM168" s="40"/>
      <c r="AUN168" s="40"/>
      <c r="AUO168" s="40"/>
      <c r="AUP168" s="40"/>
      <c r="AUQ168" s="40"/>
      <c r="AUR168" s="40"/>
      <c r="AUS168" s="40"/>
      <c r="AUT168" s="40"/>
      <c r="AUU168" s="40"/>
      <c r="AUV168" s="40"/>
      <c r="AUW168" s="40"/>
      <c r="AUX168" s="40"/>
      <c r="AUY168" s="40"/>
      <c r="AUZ168" s="40"/>
      <c r="AVA168" s="40"/>
      <c r="AVB168" s="40"/>
      <c r="AVC168" s="40"/>
      <c r="AVD168" s="40"/>
      <c r="AVE168" s="40"/>
      <c r="AVF168" s="40"/>
      <c r="AVG168" s="40"/>
      <c r="AVH168" s="40"/>
      <c r="AVI168" s="40"/>
      <c r="AVJ168" s="40"/>
      <c r="AVK168" s="40"/>
      <c r="AVL168" s="40"/>
      <c r="AVM168" s="40"/>
      <c r="AVN168" s="40"/>
      <c r="AVO168" s="40"/>
      <c r="AVP168" s="40"/>
      <c r="AVQ168" s="40"/>
      <c r="AVR168" s="40"/>
      <c r="AVS168" s="40"/>
      <c r="AVT168" s="40"/>
      <c r="AVU168" s="40"/>
      <c r="AVV168" s="40"/>
      <c r="AVW168" s="40"/>
      <c r="AVX168" s="40"/>
      <c r="AVY168" s="40"/>
      <c r="AVZ168" s="40"/>
      <c r="AWA168" s="40"/>
      <c r="AWB168" s="40"/>
      <c r="AWC168" s="40"/>
      <c r="AWD168" s="40"/>
      <c r="AWE168" s="40"/>
      <c r="AWF168" s="40"/>
      <c r="AWG168" s="40"/>
      <c r="AWH168" s="40"/>
      <c r="AWI168" s="40"/>
      <c r="AWJ168" s="40"/>
      <c r="AWK168" s="40"/>
      <c r="AWL168" s="40"/>
      <c r="AWM168" s="40"/>
      <c r="AWN168" s="40"/>
      <c r="AWO168" s="40"/>
      <c r="AWP168" s="40"/>
      <c r="AWQ168" s="40"/>
      <c r="AWR168" s="40"/>
      <c r="AWS168" s="40"/>
      <c r="AWT168" s="40"/>
      <c r="AWU168" s="40"/>
      <c r="AWV168" s="40"/>
      <c r="AWW168" s="40"/>
      <c r="AWX168" s="40"/>
      <c r="AWY168" s="40"/>
      <c r="AWZ168" s="40"/>
      <c r="AXA168" s="40"/>
      <c r="AXB168" s="40"/>
      <c r="AXC168" s="40"/>
      <c r="AXD168" s="40"/>
      <c r="AXE168" s="40"/>
      <c r="AXF168" s="40"/>
      <c r="AXG168" s="40"/>
      <c r="AXH168" s="40"/>
      <c r="AXI168" s="40"/>
      <c r="AXJ168" s="40"/>
      <c r="AXK168" s="40"/>
      <c r="AXL168" s="40"/>
      <c r="AXM168" s="40"/>
      <c r="AXN168" s="40"/>
      <c r="AXO168" s="40"/>
      <c r="AXP168" s="40"/>
      <c r="AXQ168" s="40"/>
      <c r="AXR168" s="40"/>
      <c r="AXS168" s="40"/>
      <c r="AXT168" s="40"/>
      <c r="AXU168" s="40"/>
      <c r="AXV168" s="40"/>
      <c r="AXW168" s="40"/>
      <c r="AXX168" s="40"/>
      <c r="AXY168" s="40"/>
      <c r="AXZ168" s="40"/>
      <c r="AYA168" s="40"/>
      <c r="AYB168" s="40"/>
      <c r="AYC168" s="40"/>
      <c r="AYD168" s="40"/>
      <c r="AYE168" s="40"/>
      <c r="AYF168" s="40"/>
      <c r="AYG168" s="40"/>
      <c r="AYH168" s="40"/>
      <c r="AYI168" s="40"/>
      <c r="AYJ168" s="40"/>
      <c r="AYK168" s="40"/>
      <c r="AYL168" s="40"/>
      <c r="AYM168" s="40"/>
      <c r="AYN168" s="40"/>
      <c r="AYO168" s="40"/>
      <c r="AYP168" s="40"/>
      <c r="AYQ168" s="40"/>
      <c r="AYR168" s="40"/>
      <c r="AYS168" s="40"/>
      <c r="AYT168" s="40"/>
      <c r="AYU168" s="40"/>
      <c r="AYV168" s="40"/>
      <c r="AYW168" s="40"/>
      <c r="AYX168" s="40"/>
      <c r="AYY168" s="40"/>
      <c r="AYZ168" s="40"/>
      <c r="AZA168" s="40"/>
      <c r="AZB168" s="40"/>
      <c r="AZC168" s="40"/>
      <c r="AZD168" s="40"/>
      <c r="AZE168" s="40"/>
      <c r="AZF168" s="40"/>
      <c r="AZG168" s="40"/>
      <c r="AZH168" s="40"/>
      <c r="AZI168" s="40"/>
      <c r="AZJ168" s="40"/>
      <c r="AZK168" s="40"/>
      <c r="AZL168" s="40"/>
      <c r="AZM168" s="40"/>
      <c r="AZN168" s="40"/>
      <c r="AZO168" s="40"/>
      <c r="AZP168" s="40"/>
      <c r="AZQ168" s="40"/>
      <c r="AZR168" s="40"/>
      <c r="AZS168" s="40"/>
      <c r="AZT168" s="40"/>
      <c r="AZU168" s="40"/>
      <c r="AZV168" s="40"/>
      <c r="AZW168" s="40"/>
      <c r="AZX168" s="40"/>
      <c r="AZY168" s="40"/>
      <c r="AZZ168" s="40"/>
      <c r="BAA168" s="40"/>
      <c r="BAB168" s="40"/>
      <c r="BAC168" s="40"/>
      <c r="BAD168" s="40"/>
      <c r="BAE168" s="40"/>
      <c r="BAF168" s="40"/>
      <c r="BAG168" s="40"/>
      <c r="BAH168" s="40"/>
      <c r="BAI168" s="40"/>
      <c r="BAJ168" s="40"/>
      <c r="BAK168" s="40"/>
      <c r="BAL168" s="40"/>
      <c r="BAM168" s="40"/>
      <c r="BAN168" s="40"/>
      <c r="BAO168" s="40"/>
      <c r="BAP168" s="40"/>
      <c r="BAQ168" s="40"/>
      <c r="BAR168" s="40"/>
      <c r="BAS168" s="40"/>
      <c r="BAT168" s="40"/>
      <c r="BAU168" s="40"/>
      <c r="BAV168" s="40"/>
      <c r="BAW168" s="40"/>
      <c r="BAX168" s="40"/>
      <c r="BAY168" s="40"/>
      <c r="BAZ168" s="40"/>
      <c r="BBA168" s="40"/>
      <c r="BBB168" s="40"/>
      <c r="BBC168" s="40"/>
      <c r="BBD168" s="40"/>
      <c r="BBE168" s="40"/>
      <c r="BBF168" s="40"/>
      <c r="BBG168" s="40"/>
      <c r="BBH168" s="40"/>
      <c r="BBI168" s="40"/>
      <c r="BBJ168" s="40"/>
      <c r="BBK168" s="40"/>
      <c r="BBL168" s="40"/>
      <c r="BBM168" s="40"/>
      <c r="BBN168" s="40"/>
      <c r="BBO168" s="40"/>
      <c r="BBP168" s="40"/>
      <c r="BBQ168" s="40"/>
      <c r="BBR168" s="40"/>
      <c r="BBS168" s="40"/>
      <c r="BBT168" s="40"/>
      <c r="BBU168" s="40"/>
      <c r="BBV168" s="40"/>
      <c r="BBW168" s="40"/>
      <c r="BBX168" s="40"/>
      <c r="BBY168" s="40"/>
      <c r="BBZ168" s="40"/>
      <c r="BCA168" s="40"/>
      <c r="BCB168" s="40"/>
      <c r="BCC168" s="40"/>
      <c r="BCD168" s="40"/>
      <c r="BCE168" s="40"/>
      <c r="BCF168" s="40"/>
      <c r="BCG168" s="40"/>
      <c r="BCH168" s="40"/>
      <c r="BCI168" s="40"/>
      <c r="BCJ168" s="40"/>
      <c r="BCK168" s="40"/>
      <c r="BCL168" s="40"/>
      <c r="BCM168" s="40"/>
      <c r="BCN168" s="40"/>
      <c r="BCO168" s="40"/>
      <c r="BCP168" s="40"/>
      <c r="BCQ168" s="40"/>
      <c r="BCR168" s="40"/>
      <c r="BCS168" s="40"/>
      <c r="BCT168" s="40"/>
      <c r="BCU168" s="40"/>
      <c r="BCV168" s="40"/>
      <c r="BCW168" s="40"/>
      <c r="BCX168" s="40"/>
      <c r="BCY168" s="40"/>
      <c r="BCZ168" s="40"/>
      <c r="BDA168" s="40"/>
      <c r="BDB168" s="40"/>
      <c r="BDC168" s="40"/>
      <c r="BDD168" s="40"/>
      <c r="BDE168" s="40"/>
      <c r="BDF168" s="40"/>
      <c r="BDG168" s="40"/>
      <c r="BDH168" s="40"/>
      <c r="BDI168" s="40"/>
      <c r="BDJ168" s="40"/>
      <c r="BDK168" s="40"/>
      <c r="BDL168" s="40"/>
      <c r="BDM168" s="40"/>
      <c r="BDN168" s="40"/>
      <c r="BDO168" s="40"/>
      <c r="BDP168" s="40"/>
      <c r="BDQ168" s="40"/>
      <c r="BDR168" s="40"/>
      <c r="BDS168" s="40"/>
      <c r="BDT168" s="40"/>
      <c r="BDU168" s="40"/>
      <c r="BDV168" s="40"/>
      <c r="BDW168" s="40"/>
      <c r="BDX168" s="40"/>
      <c r="BDY168" s="40"/>
      <c r="BDZ168" s="40"/>
      <c r="BEA168" s="40"/>
      <c r="BEB168" s="40"/>
      <c r="BEC168" s="40"/>
      <c r="BED168" s="40"/>
      <c r="BEE168" s="40"/>
      <c r="BEF168" s="40"/>
      <c r="BEG168" s="40"/>
      <c r="BEH168" s="40"/>
      <c r="BEI168" s="40"/>
      <c r="BEJ168" s="40"/>
      <c r="BEK168" s="40"/>
      <c r="BEL168" s="40"/>
      <c r="BEM168" s="40"/>
      <c r="BEN168" s="40"/>
      <c r="BEO168" s="40"/>
      <c r="BEP168" s="40"/>
      <c r="BEQ168" s="40"/>
      <c r="BER168" s="40"/>
      <c r="BES168" s="40"/>
      <c r="BET168" s="40"/>
      <c r="BEU168" s="40"/>
      <c r="BEV168" s="40"/>
      <c r="BEW168" s="40"/>
      <c r="BEX168" s="40"/>
      <c r="BEY168" s="40"/>
      <c r="BEZ168" s="40"/>
      <c r="BFA168" s="40"/>
      <c r="BFB168" s="40"/>
      <c r="BFC168" s="40"/>
      <c r="BFD168" s="40"/>
      <c r="BFE168" s="40"/>
      <c r="BFF168" s="40"/>
      <c r="BFG168" s="40"/>
      <c r="BFH168" s="40"/>
      <c r="BFI168" s="40"/>
      <c r="BFJ168" s="40"/>
      <c r="BFK168" s="40"/>
      <c r="BFL168" s="40"/>
      <c r="BFM168" s="40"/>
      <c r="BFN168" s="40"/>
      <c r="BFO168" s="40"/>
      <c r="BFP168" s="40"/>
      <c r="BFQ168" s="40"/>
      <c r="BFR168" s="40"/>
      <c r="BFS168" s="40"/>
      <c r="BFT168" s="40"/>
      <c r="BFU168" s="40"/>
      <c r="BFV168" s="40"/>
      <c r="BFW168" s="40"/>
      <c r="BFX168" s="40"/>
      <c r="BFY168" s="40"/>
      <c r="BFZ168" s="40"/>
      <c r="BGA168" s="40"/>
      <c r="BGB168" s="40"/>
      <c r="BGC168" s="40"/>
      <c r="BGD168" s="40"/>
      <c r="BGE168" s="40"/>
      <c r="BGF168" s="40"/>
      <c r="BGG168" s="40"/>
      <c r="BGH168" s="40"/>
      <c r="BGI168" s="40"/>
      <c r="BGJ168" s="40"/>
      <c r="BGK168" s="40"/>
      <c r="BGL168" s="40"/>
      <c r="BGM168" s="40"/>
      <c r="BGN168" s="40"/>
      <c r="BGO168" s="40"/>
      <c r="BGP168" s="40"/>
      <c r="BGQ168" s="40"/>
      <c r="BGR168" s="40"/>
      <c r="BGS168" s="40"/>
      <c r="BGT168" s="40"/>
      <c r="BGU168" s="40"/>
      <c r="BGV168" s="40"/>
      <c r="BGW168" s="40"/>
      <c r="BGX168" s="40"/>
      <c r="BGY168" s="40"/>
      <c r="BGZ168" s="40"/>
      <c r="BHA168" s="40"/>
      <c r="BHB168" s="40"/>
      <c r="BHC168" s="40"/>
      <c r="BHD168" s="40"/>
      <c r="BHE168" s="40"/>
      <c r="BHF168" s="40"/>
      <c r="BHG168" s="40"/>
      <c r="BHH168" s="40"/>
      <c r="BHI168" s="40"/>
      <c r="BHJ168" s="40"/>
      <c r="BHK168" s="40"/>
      <c r="BHL168" s="40"/>
      <c r="BHM168" s="40"/>
      <c r="BHN168" s="40"/>
      <c r="BHO168" s="40"/>
      <c r="BHP168" s="40"/>
      <c r="BHQ168" s="40"/>
      <c r="BHR168" s="40"/>
      <c r="BHS168" s="40"/>
      <c r="BHT168" s="40"/>
      <c r="BHU168" s="40"/>
      <c r="BHV168" s="40"/>
      <c r="BHW168" s="40"/>
      <c r="BHX168" s="40"/>
      <c r="BHY168" s="40"/>
      <c r="BHZ168" s="40"/>
      <c r="BIA168" s="40"/>
      <c r="BIB168" s="40"/>
      <c r="BIC168" s="40"/>
      <c r="BID168" s="40"/>
      <c r="BIE168" s="40"/>
      <c r="BIF168" s="40"/>
      <c r="BIG168" s="40"/>
      <c r="BIH168" s="40"/>
      <c r="BII168" s="40"/>
      <c r="BIJ168" s="40"/>
      <c r="BIK168" s="40"/>
      <c r="BIL168" s="40"/>
      <c r="BIM168" s="40"/>
      <c r="BIN168" s="40"/>
      <c r="BIO168" s="40"/>
      <c r="BIP168" s="40"/>
      <c r="BIQ168" s="40"/>
      <c r="BIR168" s="40"/>
      <c r="BIS168" s="40"/>
      <c r="BIT168" s="40"/>
      <c r="BIU168" s="40"/>
      <c r="BIV168" s="40"/>
      <c r="BIW168" s="40"/>
      <c r="BIX168" s="40"/>
      <c r="BIY168" s="40"/>
      <c r="BIZ168" s="40"/>
      <c r="BJA168" s="40"/>
      <c r="BJB168" s="40"/>
      <c r="BJC168" s="40"/>
      <c r="BJD168" s="40"/>
      <c r="BJE168" s="40"/>
      <c r="BJF168" s="40"/>
      <c r="BJG168" s="40"/>
      <c r="BJH168" s="40"/>
      <c r="BJI168" s="40"/>
      <c r="BJJ168" s="40"/>
      <c r="BJK168" s="40"/>
      <c r="BJL168" s="40"/>
      <c r="BJM168" s="40"/>
      <c r="BJN168" s="40"/>
      <c r="BJO168" s="40"/>
      <c r="BJP168" s="40"/>
      <c r="BJQ168" s="40"/>
      <c r="BJR168" s="40"/>
      <c r="BJS168" s="40"/>
      <c r="BJT168" s="40"/>
      <c r="BJU168" s="40"/>
      <c r="BJV168" s="40"/>
      <c r="BJW168" s="40"/>
      <c r="BJX168" s="40"/>
      <c r="BJY168" s="40"/>
      <c r="BJZ168" s="40"/>
      <c r="BKA168" s="40"/>
      <c r="BKB168" s="40"/>
      <c r="BKC168" s="40"/>
      <c r="BKD168" s="40"/>
      <c r="BKE168" s="40"/>
      <c r="BKF168" s="40"/>
      <c r="BKG168" s="40"/>
      <c r="BKH168" s="40"/>
      <c r="BKI168" s="40"/>
      <c r="BKJ168" s="40"/>
      <c r="BKK168" s="40"/>
      <c r="BKL168" s="40"/>
      <c r="BKM168" s="40"/>
      <c r="BKN168" s="40"/>
      <c r="BKO168" s="40"/>
      <c r="BKP168" s="40"/>
      <c r="BKQ168" s="40"/>
      <c r="BKR168" s="40"/>
      <c r="BKS168" s="40"/>
      <c r="BKT168" s="40"/>
      <c r="BKU168" s="40"/>
      <c r="BKV168" s="40"/>
      <c r="BKW168" s="40"/>
      <c r="BKX168" s="40"/>
      <c r="BKY168" s="40"/>
      <c r="BKZ168" s="40"/>
      <c r="BLA168" s="40"/>
      <c r="BLB168" s="40"/>
      <c r="BLC168" s="40"/>
      <c r="BLD168" s="40"/>
      <c r="BLE168" s="40"/>
      <c r="BLF168" s="40"/>
      <c r="BLG168" s="40"/>
      <c r="BLH168" s="40"/>
      <c r="BLI168" s="40"/>
      <c r="BLJ168" s="40"/>
      <c r="BLK168" s="40"/>
      <c r="BLL168" s="40"/>
      <c r="BLM168" s="40"/>
      <c r="BLN168" s="40"/>
      <c r="BLO168" s="40"/>
      <c r="BLP168" s="40"/>
      <c r="BLQ168" s="40"/>
      <c r="BLR168" s="40"/>
      <c r="BLS168" s="40"/>
      <c r="BLT168" s="40"/>
      <c r="BLU168" s="40"/>
      <c r="BLV168" s="40"/>
      <c r="BLW168" s="40"/>
      <c r="BLX168" s="40"/>
      <c r="BLY168" s="40"/>
      <c r="BLZ168" s="40"/>
      <c r="BMA168" s="40"/>
      <c r="BMB168" s="40"/>
      <c r="BMC168" s="40"/>
      <c r="BMD168" s="40"/>
      <c r="BME168" s="40"/>
      <c r="BMF168" s="40"/>
      <c r="BMG168" s="40"/>
      <c r="BMH168" s="40"/>
      <c r="BMI168" s="40"/>
      <c r="BMJ168" s="40"/>
      <c r="BMK168" s="40"/>
      <c r="BML168" s="40"/>
      <c r="BMM168" s="40"/>
      <c r="BMN168" s="40"/>
      <c r="BMO168" s="40"/>
      <c r="BMP168" s="40"/>
      <c r="BMQ168" s="40"/>
      <c r="BMR168" s="40"/>
      <c r="BMS168" s="40"/>
      <c r="BMT168" s="40"/>
      <c r="BMU168" s="40"/>
      <c r="BMV168" s="40"/>
      <c r="BMW168" s="40"/>
      <c r="BMX168" s="40"/>
      <c r="BMY168" s="40"/>
      <c r="BMZ168" s="40"/>
      <c r="BNA168" s="40"/>
      <c r="BNB168" s="40"/>
      <c r="BNC168" s="40"/>
      <c r="BND168" s="40"/>
      <c r="BNE168" s="40"/>
      <c r="BNF168" s="40"/>
      <c r="BNG168" s="40"/>
      <c r="BNH168" s="40"/>
      <c r="BNI168" s="40"/>
      <c r="BNJ168" s="40"/>
      <c r="BNK168" s="40"/>
      <c r="BNL168" s="40"/>
      <c r="BNM168" s="40"/>
      <c r="BNN168" s="40"/>
      <c r="BNO168" s="40"/>
      <c r="BNP168" s="40"/>
      <c r="BNQ168" s="40"/>
      <c r="BNR168" s="40"/>
      <c r="BNS168" s="40"/>
      <c r="BNT168" s="40"/>
      <c r="BNU168" s="40"/>
      <c r="BNV168" s="40"/>
      <c r="BNW168" s="40"/>
      <c r="BNX168" s="40"/>
      <c r="BNY168" s="40"/>
      <c r="BNZ168" s="40"/>
      <c r="BOA168" s="40"/>
      <c r="BOB168" s="40"/>
      <c r="BOC168" s="40"/>
      <c r="BOD168" s="40"/>
      <c r="BOE168" s="40"/>
      <c r="BOF168" s="40"/>
      <c r="BOG168" s="40"/>
      <c r="BOH168" s="40"/>
      <c r="BOI168" s="40"/>
      <c r="BOJ168" s="40"/>
      <c r="BOK168" s="40"/>
      <c r="BOL168" s="40"/>
      <c r="BOM168" s="40"/>
      <c r="BON168" s="40"/>
      <c r="BOO168" s="40"/>
      <c r="BOP168" s="40"/>
      <c r="BOQ168" s="40"/>
      <c r="BOR168" s="40"/>
      <c r="BOS168" s="40"/>
      <c r="BOT168" s="40"/>
      <c r="BOU168" s="40"/>
      <c r="BOV168" s="40"/>
      <c r="BOW168" s="40"/>
      <c r="BOX168" s="40"/>
      <c r="BOY168" s="40"/>
      <c r="BOZ168" s="40"/>
      <c r="BPA168" s="40"/>
      <c r="BPB168" s="40"/>
      <c r="BPC168" s="40"/>
      <c r="BPD168" s="40"/>
      <c r="BPE168" s="40"/>
      <c r="BPF168" s="40"/>
      <c r="BPG168" s="40"/>
      <c r="BPH168" s="40"/>
      <c r="BPI168" s="40"/>
      <c r="BPJ168" s="40"/>
      <c r="BPK168" s="40"/>
      <c r="BPL168" s="40"/>
      <c r="BPM168" s="40"/>
      <c r="BPN168" s="40"/>
      <c r="BPO168" s="40"/>
      <c r="BPP168" s="40"/>
      <c r="BPQ168" s="40"/>
      <c r="BPR168" s="40"/>
      <c r="BPS168" s="40"/>
      <c r="BPT168" s="40"/>
      <c r="BPU168" s="40"/>
      <c r="BPV168" s="40"/>
      <c r="BPW168" s="40"/>
      <c r="BPX168" s="40"/>
      <c r="BPY168" s="40"/>
      <c r="BPZ168" s="40"/>
      <c r="BQA168" s="40"/>
      <c r="BQB168" s="40"/>
      <c r="BQC168" s="40"/>
      <c r="BQD168" s="40"/>
      <c r="BQE168" s="40"/>
      <c r="BQF168" s="40"/>
      <c r="BQG168" s="40"/>
      <c r="BQH168" s="40"/>
      <c r="BQI168" s="40"/>
      <c r="BQJ168" s="40"/>
      <c r="BQK168" s="40"/>
      <c r="BQL168" s="40"/>
      <c r="BQM168" s="40"/>
      <c r="BQN168" s="40"/>
      <c r="BQO168" s="40"/>
      <c r="BQP168" s="40"/>
      <c r="BQQ168" s="40"/>
      <c r="BQR168" s="40"/>
      <c r="BQS168" s="40"/>
      <c r="BQT168" s="40"/>
      <c r="BQU168" s="40"/>
      <c r="BQV168" s="40"/>
      <c r="BQW168" s="40"/>
      <c r="BQX168" s="40"/>
      <c r="BQY168" s="40"/>
      <c r="BQZ168" s="40"/>
      <c r="BRA168" s="40"/>
      <c r="BRB168" s="40"/>
      <c r="BRC168" s="40"/>
      <c r="BRD168" s="40"/>
      <c r="BRE168" s="40"/>
      <c r="BRF168" s="40"/>
      <c r="BRG168" s="40"/>
      <c r="BRH168" s="40"/>
      <c r="BRI168" s="40"/>
      <c r="BRJ168" s="40"/>
      <c r="BRK168" s="40"/>
      <c r="BRL168" s="40"/>
      <c r="BRM168" s="40"/>
      <c r="BRN168" s="40"/>
      <c r="BRO168" s="40"/>
      <c r="BRP168" s="40"/>
      <c r="BRQ168" s="40"/>
      <c r="BRR168" s="40"/>
      <c r="BRS168" s="40"/>
      <c r="BRT168" s="40"/>
      <c r="BRU168" s="40"/>
      <c r="BRV168" s="40"/>
      <c r="BRW168" s="40"/>
      <c r="BRX168" s="40"/>
      <c r="BRY168" s="40"/>
      <c r="BRZ168" s="40"/>
      <c r="BSA168" s="40"/>
      <c r="BSB168" s="40"/>
      <c r="BSC168" s="40"/>
      <c r="BSD168" s="40"/>
      <c r="BSE168" s="40"/>
      <c r="BSF168" s="40"/>
      <c r="BSG168" s="40"/>
      <c r="BSH168" s="40"/>
      <c r="BSI168" s="40"/>
      <c r="BSJ168" s="40"/>
      <c r="BSK168" s="40"/>
      <c r="BSL168" s="40"/>
      <c r="BSM168" s="40"/>
      <c r="BSN168" s="40"/>
      <c r="BSO168" s="40"/>
      <c r="BSP168" s="40"/>
      <c r="BSQ168" s="40"/>
      <c r="BSR168" s="40"/>
      <c r="BSS168" s="40"/>
      <c r="BST168" s="40"/>
      <c r="BSU168" s="40"/>
      <c r="BSV168" s="40"/>
      <c r="BSW168" s="40"/>
      <c r="BSX168" s="40"/>
      <c r="BSY168" s="40"/>
      <c r="BSZ168" s="40"/>
      <c r="BTA168" s="40"/>
      <c r="BTB168" s="40"/>
      <c r="BTC168" s="40"/>
      <c r="BTD168" s="40"/>
      <c r="BTE168" s="40"/>
      <c r="BTF168" s="40"/>
      <c r="BTG168" s="40"/>
      <c r="BTH168" s="40"/>
      <c r="BTI168" s="40"/>
      <c r="BTJ168" s="40"/>
      <c r="BTK168" s="40"/>
      <c r="BTL168" s="40"/>
      <c r="BTM168" s="40"/>
      <c r="BTN168" s="40"/>
      <c r="BTO168" s="40"/>
      <c r="BTP168" s="40"/>
      <c r="BTQ168" s="40"/>
      <c r="BTR168" s="40"/>
      <c r="BTS168" s="40"/>
      <c r="BTT168" s="40"/>
      <c r="BTU168" s="40"/>
      <c r="BTV168" s="40"/>
      <c r="BTW168" s="40"/>
      <c r="BTX168" s="40"/>
      <c r="BTY168" s="40"/>
      <c r="BTZ168" s="40"/>
      <c r="BUA168" s="40"/>
      <c r="BUB168" s="40"/>
      <c r="BUC168" s="40"/>
      <c r="BUD168" s="40"/>
      <c r="BUE168" s="40"/>
      <c r="BUF168" s="40"/>
      <c r="BUG168" s="40"/>
      <c r="BUH168" s="40"/>
      <c r="BUI168" s="40"/>
      <c r="BUJ168" s="40"/>
      <c r="BUK168" s="40"/>
      <c r="BUL168" s="40"/>
      <c r="BUM168" s="40"/>
      <c r="BUN168" s="40"/>
      <c r="BUO168" s="40"/>
      <c r="BUP168" s="40"/>
      <c r="BUQ168" s="40"/>
      <c r="BUR168" s="40"/>
      <c r="BUS168" s="40"/>
      <c r="BUT168" s="40"/>
      <c r="BUU168" s="40"/>
      <c r="BUV168" s="40"/>
      <c r="BUW168" s="40"/>
      <c r="BUX168" s="40"/>
      <c r="BUY168" s="40"/>
      <c r="BUZ168" s="40"/>
      <c r="BVA168" s="40"/>
      <c r="BVB168" s="40"/>
      <c r="BVC168" s="40"/>
      <c r="BVD168" s="40"/>
      <c r="BVE168" s="40"/>
      <c r="BVF168" s="40"/>
      <c r="BVG168" s="40"/>
      <c r="BVH168" s="40"/>
      <c r="BVI168" s="40"/>
      <c r="BVJ168" s="40"/>
      <c r="BVK168" s="40"/>
      <c r="BVL168" s="40"/>
      <c r="BVM168" s="40"/>
      <c r="BVN168" s="40"/>
      <c r="BVO168" s="40"/>
      <c r="BVP168" s="40"/>
      <c r="BVQ168" s="40"/>
      <c r="BVR168" s="40"/>
      <c r="BVS168" s="40"/>
      <c r="BVT168" s="40"/>
      <c r="BVU168" s="40"/>
      <c r="BVV168" s="40"/>
      <c r="BVW168" s="40"/>
      <c r="BVX168" s="40"/>
      <c r="BVY168" s="40"/>
      <c r="BVZ168" s="40"/>
      <c r="BWA168" s="40"/>
      <c r="BWB168" s="40"/>
      <c r="BWC168" s="40"/>
      <c r="BWD168" s="40"/>
      <c r="BWE168" s="40"/>
      <c r="BWF168" s="40"/>
      <c r="BWG168" s="40"/>
      <c r="BWH168" s="40"/>
      <c r="BWI168" s="40"/>
      <c r="BWJ168" s="40"/>
      <c r="BWK168" s="40"/>
      <c r="BWL168" s="40"/>
      <c r="BWM168" s="40"/>
      <c r="BWN168" s="40"/>
      <c r="BWO168" s="40"/>
      <c r="BWP168" s="40"/>
      <c r="BWQ168" s="40"/>
      <c r="BWR168" s="40"/>
      <c r="BWS168" s="40"/>
      <c r="BWT168" s="40"/>
      <c r="BWU168" s="40"/>
      <c r="BWV168" s="40"/>
      <c r="BWW168" s="40"/>
      <c r="BWX168" s="40"/>
      <c r="BWY168" s="40"/>
      <c r="BWZ168" s="40"/>
      <c r="BXA168" s="40"/>
      <c r="BXB168" s="40"/>
      <c r="BXC168" s="40"/>
      <c r="BXD168" s="40"/>
      <c r="BXE168" s="40"/>
      <c r="BXF168" s="40"/>
      <c r="BXG168" s="40"/>
      <c r="BXH168" s="40"/>
      <c r="BXI168" s="40"/>
      <c r="BXJ168" s="40"/>
      <c r="BXK168" s="40"/>
      <c r="BXL168" s="40"/>
      <c r="BXM168" s="40"/>
      <c r="BXN168" s="40"/>
      <c r="BXO168" s="40"/>
      <c r="BXP168" s="40"/>
      <c r="BXQ168" s="40"/>
      <c r="BXR168" s="40"/>
      <c r="BXS168" s="40"/>
      <c r="BXT168" s="40"/>
      <c r="BXU168" s="40"/>
      <c r="BXV168" s="40"/>
      <c r="BXW168" s="40"/>
      <c r="BXX168" s="40"/>
      <c r="BXY168" s="40"/>
      <c r="BXZ168" s="40"/>
      <c r="BYA168" s="40"/>
      <c r="BYB168" s="40"/>
      <c r="BYC168" s="40"/>
      <c r="BYD168" s="40"/>
      <c r="BYE168" s="40"/>
      <c r="BYF168" s="40"/>
      <c r="BYG168" s="40"/>
      <c r="BYH168" s="40"/>
      <c r="BYI168" s="40"/>
      <c r="BYJ168" s="40"/>
      <c r="BYK168" s="40"/>
      <c r="BYL168" s="40"/>
      <c r="BYM168" s="40"/>
      <c r="BYN168" s="40"/>
      <c r="BYO168" s="40"/>
      <c r="BYP168" s="40"/>
      <c r="BYQ168" s="40"/>
      <c r="BYR168" s="40"/>
      <c r="BYS168" s="40"/>
      <c r="BYT168" s="40"/>
      <c r="BYU168" s="40"/>
      <c r="BYV168" s="40"/>
      <c r="BYW168" s="40"/>
      <c r="BYX168" s="40"/>
      <c r="BYY168" s="40"/>
      <c r="BYZ168" s="40"/>
      <c r="BZA168" s="40"/>
      <c r="BZB168" s="40"/>
      <c r="BZC168" s="40"/>
      <c r="BZD168" s="40"/>
      <c r="BZE168" s="40"/>
      <c r="BZF168" s="40"/>
      <c r="BZG168" s="40"/>
      <c r="BZH168" s="40"/>
      <c r="BZI168" s="40"/>
      <c r="BZJ168" s="40"/>
      <c r="BZK168" s="40"/>
      <c r="BZL168" s="40"/>
      <c r="BZM168" s="40"/>
      <c r="BZN168" s="40"/>
      <c r="BZO168" s="40"/>
      <c r="BZP168" s="40"/>
      <c r="BZQ168" s="40"/>
      <c r="BZR168" s="40"/>
      <c r="BZS168" s="40"/>
      <c r="BZT168" s="40"/>
      <c r="BZU168" s="40"/>
      <c r="BZV168" s="40"/>
      <c r="BZW168" s="40"/>
      <c r="BZX168" s="40"/>
      <c r="BZY168" s="40"/>
      <c r="BZZ168" s="40"/>
      <c r="CAA168" s="40"/>
      <c r="CAB168" s="40"/>
      <c r="CAC168" s="40"/>
      <c r="CAD168" s="40"/>
      <c r="CAE168" s="40"/>
      <c r="CAF168" s="40"/>
      <c r="CAG168" s="40"/>
      <c r="CAH168" s="40"/>
      <c r="CAI168" s="40"/>
      <c r="CAJ168" s="40"/>
      <c r="CAK168" s="40"/>
      <c r="CAL168" s="40"/>
      <c r="CAM168" s="40"/>
      <c r="CAN168" s="40"/>
      <c r="CAO168" s="40"/>
      <c r="CAP168" s="40"/>
      <c r="CAQ168" s="40"/>
      <c r="CAR168" s="40"/>
      <c r="CAS168" s="40"/>
      <c r="CAT168" s="40"/>
      <c r="CAU168" s="40"/>
      <c r="CAV168" s="40"/>
      <c r="CAW168" s="40"/>
      <c r="CAX168" s="40"/>
      <c r="CAY168" s="40"/>
      <c r="CAZ168" s="40"/>
      <c r="CBA168" s="40"/>
      <c r="CBB168" s="40"/>
      <c r="CBC168" s="40"/>
      <c r="CBD168" s="40"/>
      <c r="CBE168" s="40"/>
      <c r="CBF168" s="40"/>
      <c r="CBG168" s="40"/>
      <c r="CBH168" s="40"/>
      <c r="CBI168" s="40"/>
      <c r="CBJ168" s="40"/>
      <c r="CBK168" s="40"/>
      <c r="CBL168" s="40"/>
      <c r="CBM168" s="40"/>
      <c r="CBN168" s="40"/>
      <c r="CBO168" s="40"/>
      <c r="CBP168" s="40"/>
      <c r="CBQ168" s="40"/>
      <c r="CBR168" s="40"/>
      <c r="CBS168" s="40"/>
      <c r="CBT168" s="40"/>
      <c r="CBU168" s="40"/>
      <c r="CBV168" s="40"/>
      <c r="CBW168" s="40"/>
      <c r="CBX168" s="40"/>
      <c r="CBY168" s="40"/>
      <c r="CBZ168" s="40"/>
      <c r="CCA168" s="40"/>
      <c r="CCB168" s="40"/>
      <c r="CCC168" s="40"/>
      <c r="CCD168" s="40"/>
      <c r="CCE168" s="40"/>
      <c r="CCF168" s="40"/>
      <c r="CCG168" s="40"/>
      <c r="CCH168" s="40"/>
      <c r="CCI168" s="40"/>
      <c r="CCJ168" s="40"/>
      <c r="CCK168" s="40"/>
      <c r="CCL168" s="40"/>
      <c r="CCM168" s="40"/>
      <c r="CCN168" s="40"/>
      <c r="CCO168" s="40"/>
      <c r="CCP168" s="40"/>
      <c r="CCQ168" s="40"/>
      <c r="CCR168" s="40"/>
      <c r="CCS168" s="40"/>
      <c r="CCT168" s="40"/>
      <c r="CCU168" s="40"/>
      <c r="CCV168" s="40"/>
      <c r="CCW168" s="40"/>
      <c r="CCX168" s="40"/>
      <c r="CCY168" s="40"/>
      <c r="CCZ168" s="40"/>
      <c r="CDA168" s="40"/>
      <c r="CDB168" s="40"/>
      <c r="CDC168" s="40"/>
      <c r="CDD168" s="40"/>
      <c r="CDE168" s="40"/>
      <c r="CDF168" s="40"/>
      <c r="CDG168" s="40"/>
      <c r="CDH168" s="40"/>
      <c r="CDI168" s="40"/>
      <c r="CDJ168" s="40"/>
      <c r="CDK168" s="40"/>
      <c r="CDL168" s="40"/>
      <c r="CDM168" s="40"/>
      <c r="CDN168" s="40"/>
      <c r="CDO168" s="40"/>
      <c r="CDP168" s="40"/>
      <c r="CDQ168" s="40"/>
      <c r="CDR168" s="40"/>
      <c r="CDS168" s="40"/>
      <c r="CDT168" s="40"/>
      <c r="CDU168" s="40"/>
      <c r="CDV168" s="40"/>
      <c r="CDW168" s="40"/>
      <c r="CDX168" s="40"/>
      <c r="CDY168" s="40"/>
      <c r="CDZ168" s="40"/>
      <c r="CEA168" s="40"/>
      <c r="CEB168" s="40"/>
      <c r="CEC168" s="40"/>
      <c r="CED168" s="40"/>
      <c r="CEE168" s="40"/>
      <c r="CEF168" s="40"/>
      <c r="CEG168" s="40"/>
      <c r="CEH168" s="40"/>
      <c r="CEI168" s="40"/>
      <c r="CEJ168" s="40"/>
      <c r="CEK168" s="40"/>
      <c r="CEL168" s="40"/>
      <c r="CEM168" s="40"/>
      <c r="CEN168" s="40"/>
      <c r="CEO168" s="40"/>
      <c r="CEP168" s="40"/>
      <c r="CEQ168" s="40"/>
      <c r="CER168" s="40"/>
      <c r="CES168" s="40"/>
      <c r="CET168" s="40"/>
      <c r="CEU168" s="40"/>
      <c r="CEV168" s="40"/>
      <c r="CEW168" s="40"/>
      <c r="CEX168" s="40"/>
      <c r="CEY168" s="40"/>
      <c r="CEZ168" s="40"/>
      <c r="CFA168" s="40"/>
      <c r="CFB168" s="40"/>
      <c r="CFC168" s="40"/>
      <c r="CFD168" s="40"/>
      <c r="CFE168" s="40"/>
      <c r="CFF168" s="40"/>
      <c r="CFG168" s="40"/>
      <c r="CFH168" s="40"/>
      <c r="CFI168" s="40"/>
      <c r="CFJ168" s="40"/>
      <c r="CFK168" s="40"/>
      <c r="CFL168" s="40"/>
      <c r="CFM168" s="40"/>
      <c r="CFN168" s="40"/>
      <c r="CFO168" s="40"/>
      <c r="CFP168" s="40"/>
      <c r="CFQ168" s="40"/>
      <c r="CFR168" s="40"/>
      <c r="CFS168" s="40"/>
      <c r="CFT168" s="40"/>
      <c r="CFU168" s="40"/>
      <c r="CFV168" s="40"/>
      <c r="CFW168" s="40"/>
      <c r="CFX168" s="40"/>
      <c r="CFY168" s="40"/>
      <c r="CFZ168" s="40"/>
      <c r="CGA168" s="40"/>
      <c r="CGB168" s="40"/>
      <c r="CGC168" s="40"/>
      <c r="CGD168" s="40"/>
      <c r="CGE168" s="40"/>
      <c r="CGF168" s="40"/>
      <c r="CGG168" s="40"/>
      <c r="CGH168" s="40"/>
      <c r="CGI168" s="40"/>
      <c r="CGJ168" s="40"/>
      <c r="CGK168" s="40"/>
      <c r="CGL168" s="40"/>
      <c r="CGM168" s="40"/>
      <c r="CGN168" s="40"/>
      <c r="CGO168" s="40"/>
      <c r="CGP168" s="40"/>
      <c r="CGQ168" s="40"/>
      <c r="CGR168" s="40"/>
      <c r="CGS168" s="40"/>
      <c r="CGT168" s="40"/>
      <c r="CGU168" s="40"/>
      <c r="CGV168" s="40"/>
      <c r="CGW168" s="40"/>
      <c r="CGX168" s="40"/>
      <c r="CGY168" s="40"/>
      <c r="CGZ168" s="40"/>
      <c r="CHA168" s="40"/>
      <c r="CHB168" s="40"/>
      <c r="CHC168" s="40"/>
      <c r="CHD168" s="40"/>
      <c r="CHE168" s="40"/>
      <c r="CHF168" s="40"/>
      <c r="CHG168" s="40"/>
      <c r="CHH168" s="40"/>
      <c r="CHI168" s="40"/>
      <c r="CHJ168" s="40"/>
      <c r="CHK168" s="40"/>
      <c r="CHL168" s="40"/>
      <c r="CHM168" s="40"/>
      <c r="CHN168" s="40"/>
      <c r="CHO168" s="40"/>
      <c r="CHP168" s="40"/>
      <c r="CHQ168" s="40"/>
      <c r="CHR168" s="40"/>
      <c r="CHS168" s="40"/>
      <c r="CHT168" s="40"/>
      <c r="CHU168" s="40"/>
      <c r="CHV168" s="40"/>
      <c r="CHW168" s="40"/>
      <c r="CHX168" s="40"/>
      <c r="CHY168" s="40"/>
      <c r="CHZ168" s="40"/>
      <c r="CIA168" s="40"/>
      <c r="CIB168" s="40"/>
      <c r="CIC168" s="40"/>
      <c r="CID168" s="40"/>
      <c r="CIE168" s="40"/>
      <c r="CIF168" s="40"/>
      <c r="CIG168" s="40"/>
      <c r="CIH168" s="40"/>
      <c r="CII168" s="40"/>
      <c r="CIJ168" s="40"/>
      <c r="CIK168" s="40"/>
      <c r="CIL168" s="40"/>
      <c r="CIM168" s="40"/>
      <c r="CIN168" s="40"/>
      <c r="CIO168" s="40"/>
      <c r="CIP168" s="40"/>
      <c r="CIQ168" s="40"/>
      <c r="CIR168" s="40"/>
      <c r="CIS168" s="40"/>
      <c r="CIT168" s="40"/>
      <c r="CIU168" s="40"/>
      <c r="CIV168" s="40"/>
      <c r="CIW168" s="40"/>
      <c r="CIX168" s="40"/>
      <c r="CIY168" s="40"/>
      <c r="CIZ168" s="40"/>
      <c r="CJA168" s="40"/>
      <c r="CJB168" s="40"/>
      <c r="CJC168" s="40"/>
      <c r="CJD168" s="40"/>
      <c r="CJE168" s="40"/>
      <c r="CJF168" s="40"/>
      <c r="CJG168" s="40"/>
      <c r="CJH168" s="40"/>
      <c r="CJI168" s="40"/>
      <c r="CJJ168" s="40"/>
      <c r="CJK168" s="40"/>
      <c r="CJL168" s="40"/>
      <c r="CJM168" s="40"/>
      <c r="CJN168" s="40"/>
      <c r="CJO168" s="40"/>
      <c r="CJP168" s="40"/>
      <c r="CJQ168" s="40"/>
      <c r="CJR168" s="40"/>
      <c r="CJS168" s="40"/>
      <c r="CJT168" s="40"/>
      <c r="CJU168" s="40"/>
      <c r="CJV168" s="40"/>
      <c r="CJW168" s="40"/>
      <c r="CJX168" s="40"/>
      <c r="CJY168" s="40"/>
      <c r="CJZ168" s="40"/>
      <c r="CKA168" s="40"/>
      <c r="CKB168" s="40"/>
      <c r="CKC168" s="40"/>
      <c r="CKD168" s="40"/>
      <c r="CKE168" s="40"/>
      <c r="CKF168" s="40"/>
      <c r="CKG168" s="40"/>
      <c r="CKH168" s="40"/>
      <c r="CKI168" s="40"/>
      <c r="CKJ168" s="40"/>
      <c r="CKK168" s="40"/>
      <c r="CKL168" s="40"/>
      <c r="CKM168" s="40"/>
      <c r="CKN168" s="40"/>
      <c r="CKO168" s="40"/>
      <c r="CKP168" s="40"/>
      <c r="CKQ168" s="40"/>
      <c r="CKR168" s="40"/>
      <c r="CKS168" s="40"/>
      <c r="CKT168" s="40"/>
      <c r="CKU168" s="40"/>
      <c r="CKV168" s="40"/>
      <c r="CKW168" s="40"/>
      <c r="CKX168" s="40"/>
      <c r="CKY168" s="40"/>
      <c r="CKZ168" s="40"/>
      <c r="CLA168" s="40"/>
      <c r="CLB168" s="40"/>
      <c r="CLC168" s="40"/>
      <c r="CLD168" s="40"/>
      <c r="CLE168" s="40"/>
      <c r="CLF168" s="40"/>
      <c r="CLG168" s="40"/>
      <c r="CLH168" s="40"/>
      <c r="CLI168" s="40"/>
      <c r="CLJ168" s="40"/>
      <c r="CLK168" s="40"/>
      <c r="CLL168" s="40"/>
      <c r="CLM168" s="40"/>
      <c r="CLN168" s="40"/>
      <c r="CLO168" s="40"/>
      <c r="CLP168" s="40"/>
      <c r="CLQ168" s="40"/>
      <c r="CLR168" s="40"/>
      <c r="CLS168" s="40"/>
      <c r="CLT168" s="40"/>
      <c r="CLU168" s="40"/>
      <c r="CLV168" s="40"/>
      <c r="CLW168" s="40"/>
      <c r="CLX168" s="40"/>
      <c r="CLY168" s="40"/>
      <c r="CLZ168" s="40"/>
      <c r="CMA168" s="40"/>
      <c r="CMB168" s="40"/>
      <c r="CMC168" s="40"/>
      <c r="CMD168" s="40"/>
      <c r="CME168" s="40"/>
      <c r="CMF168" s="40"/>
      <c r="CMG168" s="40"/>
      <c r="CMH168" s="40"/>
      <c r="CMI168" s="40"/>
      <c r="CMJ168" s="40"/>
      <c r="CMK168" s="40"/>
      <c r="CML168" s="40"/>
      <c r="CMM168" s="40"/>
      <c r="CMN168" s="40"/>
      <c r="CMO168" s="40"/>
      <c r="CMP168" s="40"/>
      <c r="CMQ168" s="40"/>
      <c r="CMR168" s="40"/>
      <c r="CMS168" s="40"/>
      <c r="CMT168" s="40"/>
      <c r="CMU168" s="40"/>
      <c r="CMV168" s="40"/>
      <c r="CMW168" s="40"/>
      <c r="CMX168" s="40"/>
      <c r="CMY168" s="40"/>
      <c r="CMZ168" s="40"/>
      <c r="CNA168" s="40"/>
      <c r="CNB168" s="40"/>
      <c r="CNC168" s="40"/>
      <c r="CND168" s="40"/>
      <c r="CNE168" s="40"/>
      <c r="CNF168" s="40"/>
      <c r="CNG168" s="40"/>
      <c r="CNH168" s="40"/>
      <c r="CNI168" s="40"/>
      <c r="CNJ168" s="40"/>
      <c r="CNK168" s="40"/>
      <c r="CNL168" s="40"/>
      <c r="CNM168" s="40"/>
      <c r="CNN168" s="40"/>
      <c r="CNO168" s="40"/>
      <c r="CNP168" s="40"/>
      <c r="CNQ168" s="40"/>
      <c r="CNR168" s="40"/>
      <c r="CNS168" s="40"/>
      <c r="CNT168" s="40"/>
      <c r="CNU168" s="40"/>
      <c r="CNV168" s="40"/>
      <c r="CNW168" s="40"/>
      <c r="CNX168" s="40"/>
      <c r="CNY168" s="40"/>
      <c r="CNZ168" s="40"/>
      <c r="COA168" s="40"/>
      <c r="COB168" s="40"/>
      <c r="COC168" s="40"/>
      <c r="COD168" s="40"/>
      <c r="COE168" s="40"/>
      <c r="COF168" s="40"/>
      <c r="COG168" s="40"/>
      <c r="COH168" s="40"/>
      <c r="COI168" s="40"/>
      <c r="COJ168" s="40"/>
      <c r="COK168" s="40"/>
      <c r="COL168" s="40"/>
      <c r="COM168" s="40"/>
      <c r="CON168" s="40"/>
      <c r="COO168" s="40"/>
      <c r="COP168" s="40"/>
      <c r="COQ168" s="40"/>
      <c r="COR168" s="40"/>
      <c r="COS168" s="40"/>
      <c r="COT168" s="40"/>
      <c r="COU168" s="40"/>
      <c r="COV168" s="40"/>
      <c r="COW168" s="40"/>
      <c r="COX168" s="40"/>
      <c r="COY168" s="40"/>
      <c r="COZ168" s="40"/>
      <c r="CPA168" s="40"/>
      <c r="CPB168" s="40"/>
      <c r="CPC168" s="40"/>
      <c r="CPD168" s="40"/>
      <c r="CPE168" s="40"/>
      <c r="CPF168" s="40"/>
      <c r="CPG168" s="40"/>
      <c r="CPH168" s="40"/>
      <c r="CPI168" s="40"/>
      <c r="CPJ168" s="40"/>
      <c r="CPK168" s="40"/>
      <c r="CPL168" s="40"/>
      <c r="CPM168" s="40"/>
      <c r="CPN168" s="40"/>
      <c r="CPO168" s="40"/>
      <c r="CPP168" s="40"/>
      <c r="CPQ168" s="40"/>
      <c r="CPR168" s="40"/>
      <c r="CPS168" s="40"/>
      <c r="CPT168" s="40"/>
      <c r="CPU168" s="40"/>
      <c r="CPV168" s="40"/>
      <c r="CPW168" s="40"/>
      <c r="CPX168" s="40"/>
      <c r="CPY168" s="40"/>
      <c r="CPZ168" s="40"/>
      <c r="CQA168" s="40"/>
      <c r="CQB168" s="40"/>
      <c r="CQC168" s="40"/>
      <c r="CQD168" s="40"/>
      <c r="CQE168" s="40"/>
      <c r="CQF168" s="40"/>
      <c r="CQG168" s="40"/>
      <c r="CQH168" s="40"/>
      <c r="CQI168" s="40"/>
      <c r="CQJ168" s="40"/>
      <c r="CQK168" s="40"/>
      <c r="CQL168" s="40"/>
      <c r="CQM168" s="40"/>
      <c r="CQN168" s="40"/>
      <c r="CQO168" s="40"/>
      <c r="CQP168" s="40"/>
      <c r="CQQ168" s="40"/>
      <c r="CQR168" s="40"/>
      <c r="CQS168" s="40"/>
      <c r="CQT168" s="40"/>
      <c r="CQU168" s="40"/>
      <c r="CQV168" s="40"/>
      <c r="CQW168" s="40"/>
      <c r="CQX168" s="40"/>
      <c r="CQY168" s="40"/>
      <c r="CQZ168" s="40"/>
      <c r="CRA168" s="40"/>
      <c r="CRB168" s="40"/>
      <c r="CRC168" s="40"/>
      <c r="CRD168" s="40"/>
      <c r="CRE168" s="40"/>
      <c r="CRF168" s="40"/>
      <c r="CRG168" s="40"/>
      <c r="CRH168" s="40"/>
      <c r="CRI168" s="40"/>
      <c r="CRJ168" s="40"/>
      <c r="CRK168" s="40"/>
      <c r="CRL168" s="40"/>
      <c r="CRM168" s="40"/>
      <c r="CRN168" s="40"/>
      <c r="CRO168" s="40"/>
      <c r="CRP168" s="40"/>
      <c r="CRQ168" s="40"/>
      <c r="CRR168" s="40"/>
      <c r="CRS168" s="40"/>
      <c r="CRT168" s="40"/>
      <c r="CRU168" s="40"/>
      <c r="CRV168" s="40"/>
      <c r="CRW168" s="40"/>
      <c r="CRX168" s="40"/>
      <c r="CRY168" s="40"/>
      <c r="CRZ168" s="40"/>
      <c r="CSA168" s="40"/>
      <c r="CSB168" s="40"/>
      <c r="CSC168" s="40"/>
      <c r="CSD168" s="40"/>
      <c r="CSE168" s="40"/>
      <c r="CSF168" s="40"/>
      <c r="CSG168" s="40"/>
      <c r="CSH168" s="40"/>
      <c r="CSI168" s="40"/>
      <c r="CSJ168" s="40"/>
      <c r="CSK168" s="40"/>
      <c r="CSL168" s="40"/>
      <c r="CSM168" s="40"/>
      <c r="CSN168" s="40"/>
      <c r="CSO168" s="40"/>
      <c r="CSP168" s="40"/>
      <c r="CSQ168" s="40"/>
      <c r="CSR168" s="40"/>
      <c r="CSS168" s="40"/>
      <c r="CST168" s="40"/>
      <c r="CSU168" s="40"/>
      <c r="CSV168" s="40"/>
      <c r="CSW168" s="40"/>
      <c r="CSX168" s="40"/>
      <c r="CSY168" s="40"/>
      <c r="CSZ168" s="40"/>
      <c r="CTA168" s="40"/>
      <c r="CTB168" s="40"/>
      <c r="CTC168" s="40"/>
      <c r="CTD168" s="40"/>
      <c r="CTE168" s="40"/>
      <c r="CTF168" s="40"/>
      <c r="CTG168" s="40"/>
      <c r="CTH168" s="40"/>
      <c r="CTI168" s="40"/>
      <c r="CTJ168" s="40"/>
      <c r="CTK168" s="40"/>
      <c r="CTL168" s="40"/>
      <c r="CTM168" s="40"/>
      <c r="CTN168" s="40"/>
      <c r="CTO168" s="40"/>
      <c r="CTP168" s="40"/>
      <c r="CTQ168" s="40"/>
      <c r="CTR168" s="40"/>
      <c r="CTS168" s="40"/>
      <c r="CTT168" s="40"/>
      <c r="CTU168" s="40"/>
      <c r="CTV168" s="40"/>
      <c r="CTW168" s="40"/>
      <c r="CTX168" s="40"/>
      <c r="CTY168" s="40"/>
      <c r="CTZ168" s="40"/>
      <c r="CUA168" s="40"/>
      <c r="CUB168" s="40"/>
      <c r="CUC168" s="40"/>
      <c r="CUD168" s="40"/>
      <c r="CUE168" s="40"/>
      <c r="CUF168" s="40"/>
      <c r="CUG168" s="40"/>
      <c r="CUH168" s="40"/>
      <c r="CUI168" s="40"/>
      <c r="CUJ168" s="40"/>
      <c r="CUK168" s="40"/>
      <c r="CUL168" s="40"/>
      <c r="CUM168" s="40"/>
      <c r="CUN168" s="40"/>
      <c r="CUO168" s="40"/>
      <c r="CUP168" s="40"/>
      <c r="CUQ168" s="40"/>
      <c r="CUR168" s="40"/>
      <c r="CUS168" s="40"/>
      <c r="CUT168" s="40"/>
      <c r="CUU168" s="40"/>
      <c r="CUV168" s="40"/>
      <c r="CUW168" s="40"/>
      <c r="CUX168" s="40"/>
      <c r="CUY168" s="40"/>
      <c r="CUZ168" s="40"/>
      <c r="CVA168" s="40"/>
      <c r="CVB168" s="40"/>
      <c r="CVC168" s="40"/>
      <c r="CVD168" s="40"/>
      <c r="CVE168" s="40"/>
      <c r="CVF168" s="40"/>
      <c r="CVG168" s="40"/>
      <c r="CVH168" s="40"/>
      <c r="CVI168" s="40"/>
      <c r="CVJ168" s="40"/>
      <c r="CVK168" s="40"/>
      <c r="CVL168" s="40"/>
      <c r="CVM168" s="40"/>
      <c r="CVN168" s="40"/>
      <c r="CVO168" s="40"/>
      <c r="CVP168" s="40"/>
      <c r="CVQ168" s="40"/>
      <c r="CVR168" s="40"/>
      <c r="CVS168" s="40"/>
      <c r="CVT168" s="40"/>
      <c r="CVU168" s="40"/>
      <c r="CVV168" s="40"/>
      <c r="CVW168" s="40"/>
      <c r="CVX168" s="40"/>
      <c r="CVY168" s="40"/>
      <c r="CVZ168" s="40"/>
      <c r="CWA168" s="40"/>
      <c r="CWB168" s="40"/>
      <c r="CWC168" s="40"/>
      <c r="CWD168" s="40"/>
      <c r="CWE168" s="40"/>
      <c r="CWF168" s="40"/>
      <c r="CWG168" s="40"/>
      <c r="CWH168" s="40"/>
      <c r="CWI168" s="40"/>
      <c r="CWJ168" s="40"/>
      <c r="CWK168" s="40"/>
      <c r="CWL168" s="40"/>
      <c r="CWM168" s="40"/>
      <c r="CWN168" s="40"/>
      <c r="CWO168" s="40"/>
      <c r="CWP168" s="40"/>
      <c r="CWQ168" s="40"/>
      <c r="CWR168" s="40"/>
      <c r="CWS168" s="40"/>
      <c r="CWT168" s="40"/>
      <c r="CWU168" s="40"/>
      <c r="CWV168" s="40"/>
      <c r="CWW168" s="40"/>
      <c r="CWX168" s="40"/>
      <c r="CWY168" s="40"/>
      <c r="CWZ168" s="40"/>
      <c r="CXA168" s="40"/>
      <c r="CXB168" s="40"/>
      <c r="CXC168" s="40"/>
      <c r="CXD168" s="40"/>
      <c r="CXE168" s="40"/>
      <c r="CXF168" s="40"/>
      <c r="CXG168" s="40"/>
      <c r="CXH168" s="40"/>
      <c r="CXI168" s="40"/>
      <c r="CXJ168" s="40"/>
      <c r="CXK168" s="40"/>
      <c r="CXL168" s="40"/>
      <c r="CXM168" s="40"/>
      <c r="CXN168" s="40"/>
      <c r="CXO168" s="40"/>
      <c r="CXP168" s="40"/>
      <c r="CXQ168" s="40"/>
      <c r="CXR168" s="40"/>
      <c r="CXS168" s="40"/>
      <c r="CXT168" s="40"/>
      <c r="CXU168" s="40"/>
      <c r="CXV168" s="40"/>
      <c r="CXW168" s="40"/>
      <c r="CXX168" s="40"/>
      <c r="CXY168" s="40"/>
      <c r="CXZ168" s="40"/>
      <c r="CYA168" s="40"/>
      <c r="CYB168" s="40"/>
      <c r="CYC168" s="40"/>
      <c r="CYD168" s="40"/>
      <c r="CYE168" s="40"/>
      <c r="CYF168" s="40"/>
      <c r="CYG168" s="40"/>
      <c r="CYH168" s="40"/>
      <c r="CYI168" s="40"/>
      <c r="CYJ168" s="40"/>
      <c r="CYK168" s="40"/>
      <c r="CYL168" s="40"/>
      <c r="CYM168" s="40"/>
      <c r="CYN168" s="40"/>
      <c r="CYO168" s="40"/>
      <c r="CYP168" s="40"/>
      <c r="CYQ168" s="40"/>
      <c r="CYR168" s="40"/>
      <c r="CYS168" s="40"/>
      <c r="CYT168" s="40"/>
      <c r="CYU168" s="40"/>
      <c r="CYV168" s="40"/>
      <c r="CYW168" s="40"/>
      <c r="CYX168" s="40"/>
      <c r="CYY168" s="40"/>
      <c r="CYZ168" s="40"/>
      <c r="CZA168" s="40"/>
      <c r="CZB168" s="40"/>
      <c r="CZC168" s="40"/>
      <c r="CZD168" s="40"/>
      <c r="CZE168" s="40"/>
      <c r="CZF168" s="40"/>
      <c r="CZG168" s="40"/>
      <c r="CZH168" s="40"/>
      <c r="CZI168" s="40"/>
      <c r="CZJ168" s="40"/>
      <c r="CZK168" s="40"/>
      <c r="CZL168" s="40"/>
      <c r="CZM168" s="40"/>
      <c r="CZN168" s="40"/>
      <c r="CZO168" s="40"/>
      <c r="CZP168" s="40"/>
      <c r="CZQ168" s="40"/>
      <c r="CZR168" s="40"/>
      <c r="CZS168" s="40"/>
      <c r="CZT168" s="40"/>
      <c r="CZU168" s="40"/>
      <c r="CZV168" s="40"/>
      <c r="CZW168" s="40"/>
      <c r="CZX168" s="40"/>
      <c r="CZY168" s="40"/>
      <c r="CZZ168" s="40"/>
      <c r="DAA168" s="40"/>
      <c r="DAB168" s="40"/>
      <c r="DAC168" s="40"/>
      <c r="DAD168" s="40"/>
      <c r="DAE168" s="40"/>
      <c r="DAF168" s="40"/>
      <c r="DAG168" s="40"/>
      <c r="DAH168" s="40"/>
      <c r="DAI168" s="40"/>
      <c r="DAJ168" s="40"/>
      <c r="DAK168" s="40"/>
      <c r="DAL168" s="40"/>
      <c r="DAM168" s="40"/>
      <c r="DAN168" s="40"/>
      <c r="DAO168" s="40"/>
      <c r="DAP168" s="40"/>
      <c r="DAQ168" s="40"/>
      <c r="DAR168" s="40"/>
      <c r="DAS168" s="40"/>
      <c r="DAT168" s="40"/>
      <c r="DAU168" s="40"/>
      <c r="DAV168" s="40"/>
      <c r="DAW168" s="40"/>
      <c r="DAX168" s="40"/>
      <c r="DAY168" s="40"/>
      <c r="DAZ168" s="40"/>
      <c r="DBA168" s="40"/>
      <c r="DBB168" s="40"/>
      <c r="DBC168" s="40"/>
      <c r="DBD168" s="40"/>
      <c r="DBE168" s="40"/>
      <c r="DBF168" s="40"/>
      <c r="DBG168" s="40"/>
      <c r="DBH168" s="40"/>
      <c r="DBI168" s="40"/>
      <c r="DBJ168" s="40"/>
      <c r="DBK168" s="40"/>
      <c r="DBL168" s="40"/>
      <c r="DBM168" s="40"/>
      <c r="DBN168" s="40"/>
      <c r="DBO168" s="40"/>
      <c r="DBP168" s="40"/>
      <c r="DBQ168" s="40"/>
      <c r="DBR168" s="40"/>
      <c r="DBS168" s="40"/>
      <c r="DBT168" s="40"/>
      <c r="DBU168" s="40"/>
      <c r="DBV168" s="40"/>
      <c r="DBW168" s="40"/>
      <c r="DBX168" s="40"/>
      <c r="DBY168" s="40"/>
      <c r="DBZ168" s="40"/>
      <c r="DCA168" s="40"/>
      <c r="DCB168" s="40"/>
      <c r="DCC168" s="40"/>
      <c r="DCD168" s="40"/>
      <c r="DCE168" s="40"/>
      <c r="DCF168" s="40"/>
      <c r="DCG168" s="40"/>
      <c r="DCH168" s="40"/>
      <c r="DCI168" s="40"/>
      <c r="DCJ168" s="40"/>
      <c r="DCK168" s="40"/>
      <c r="DCL168" s="40"/>
      <c r="DCM168" s="40"/>
      <c r="DCN168" s="40"/>
      <c r="DCO168" s="40"/>
      <c r="DCP168" s="40"/>
      <c r="DCQ168" s="40"/>
      <c r="DCR168" s="40"/>
      <c r="DCS168" s="40"/>
      <c r="DCT168" s="40"/>
      <c r="DCU168" s="40"/>
      <c r="DCV168" s="40"/>
      <c r="DCW168" s="40"/>
      <c r="DCX168" s="40"/>
      <c r="DCY168" s="40"/>
      <c r="DCZ168" s="40"/>
      <c r="DDA168" s="40"/>
      <c r="DDB168" s="40"/>
      <c r="DDC168" s="40"/>
      <c r="DDD168" s="40"/>
      <c r="DDE168" s="40"/>
      <c r="DDF168" s="40"/>
      <c r="DDG168" s="40"/>
      <c r="DDH168" s="40"/>
      <c r="DDI168" s="40"/>
      <c r="DDJ168" s="40"/>
      <c r="DDK168" s="40"/>
      <c r="DDL168" s="40"/>
      <c r="DDM168" s="40"/>
      <c r="DDN168" s="40"/>
      <c r="DDO168" s="40"/>
      <c r="DDP168" s="40"/>
      <c r="DDQ168" s="40"/>
      <c r="DDR168" s="40"/>
      <c r="DDS168" s="40"/>
      <c r="DDT168" s="40"/>
      <c r="DDU168" s="40"/>
      <c r="DDV168" s="40"/>
      <c r="DDW168" s="40"/>
      <c r="DDX168" s="40"/>
      <c r="DDY168" s="40"/>
      <c r="DDZ168" s="40"/>
      <c r="DEA168" s="40"/>
      <c r="DEB168" s="40"/>
      <c r="DEC168" s="40"/>
      <c r="DED168" s="40"/>
      <c r="DEE168" s="40"/>
      <c r="DEF168" s="40"/>
      <c r="DEG168" s="40"/>
      <c r="DEH168" s="40"/>
      <c r="DEI168" s="40"/>
      <c r="DEJ168" s="40"/>
      <c r="DEK168" s="40"/>
      <c r="DEL168" s="40"/>
      <c r="DEM168" s="40"/>
      <c r="DEN168" s="40"/>
      <c r="DEO168" s="40"/>
      <c r="DEP168" s="40"/>
      <c r="DEQ168" s="40"/>
      <c r="DER168" s="40"/>
      <c r="DES168" s="40"/>
      <c r="DET168" s="40"/>
      <c r="DEU168" s="40"/>
      <c r="DEV168" s="40"/>
      <c r="DEW168" s="40"/>
      <c r="DEX168" s="40"/>
      <c r="DEY168" s="40"/>
      <c r="DEZ168" s="40"/>
      <c r="DFA168" s="40"/>
      <c r="DFB168" s="40"/>
      <c r="DFC168" s="40"/>
      <c r="DFD168" s="40"/>
      <c r="DFE168" s="40"/>
      <c r="DFF168" s="40"/>
      <c r="DFG168" s="40"/>
      <c r="DFH168" s="40"/>
      <c r="DFI168" s="40"/>
      <c r="DFJ168" s="40"/>
      <c r="DFK168" s="40"/>
      <c r="DFL168" s="40"/>
      <c r="DFM168" s="40"/>
      <c r="DFN168" s="40"/>
      <c r="DFO168" s="40"/>
      <c r="DFP168" s="40"/>
      <c r="DFQ168" s="40"/>
      <c r="DFR168" s="40"/>
      <c r="DFS168" s="40"/>
      <c r="DFT168" s="40"/>
      <c r="DFU168" s="40"/>
      <c r="DFV168" s="40"/>
      <c r="DFW168" s="40"/>
      <c r="DFX168" s="40"/>
      <c r="DFY168" s="40"/>
      <c r="DFZ168" s="40"/>
      <c r="DGA168" s="40"/>
      <c r="DGB168" s="40"/>
      <c r="DGC168" s="40"/>
      <c r="DGD168" s="40"/>
      <c r="DGE168" s="40"/>
      <c r="DGF168" s="40"/>
      <c r="DGG168" s="40"/>
      <c r="DGH168" s="40"/>
      <c r="DGI168" s="40"/>
      <c r="DGJ168" s="40"/>
      <c r="DGK168" s="40"/>
      <c r="DGL168" s="40"/>
      <c r="DGM168" s="40"/>
      <c r="DGN168" s="40"/>
      <c r="DGO168" s="40"/>
      <c r="DGP168" s="40"/>
      <c r="DGQ168" s="40"/>
      <c r="DGR168" s="40"/>
      <c r="DGS168" s="40"/>
      <c r="DGT168" s="40"/>
      <c r="DGU168" s="40"/>
      <c r="DGV168" s="40"/>
      <c r="DGW168" s="40"/>
      <c r="DGX168" s="40"/>
      <c r="DGY168" s="40"/>
      <c r="DGZ168" s="40"/>
      <c r="DHA168" s="40"/>
      <c r="DHB168" s="40"/>
      <c r="DHC168" s="40"/>
      <c r="DHD168" s="40"/>
      <c r="DHE168" s="40"/>
      <c r="DHF168" s="40"/>
      <c r="DHG168" s="40"/>
      <c r="DHH168" s="40"/>
      <c r="DHI168" s="40"/>
      <c r="DHJ168" s="40"/>
      <c r="DHK168" s="40"/>
      <c r="DHL168" s="40"/>
      <c r="DHM168" s="40"/>
      <c r="DHN168" s="40"/>
      <c r="DHO168" s="40"/>
      <c r="DHP168" s="40"/>
      <c r="DHQ168" s="40"/>
      <c r="DHR168" s="40"/>
      <c r="DHS168" s="40"/>
      <c r="DHT168" s="40"/>
      <c r="DHU168" s="40"/>
      <c r="DHV168" s="40"/>
      <c r="DHW168" s="40"/>
      <c r="DHX168" s="40"/>
      <c r="DHY168" s="40"/>
      <c r="DHZ168" s="40"/>
      <c r="DIA168" s="40"/>
      <c r="DIB168" s="40"/>
      <c r="DIC168" s="40"/>
      <c r="DID168" s="40"/>
      <c r="DIE168" s="40"/>
      <c r="DIF168" s="40"/>
      <c r="DIG168" s="40"/>
      <c r="DIH168" s="40"/>
      <c r="DII168" s="40"/>
      <c r="DIJ168" s="40"/>
      <c r="DIK168" s="40"/>
      <c r="DIL168" s="40"/>
      <c r="DIM168" s="40"/>
      <c r="DIN168" s="40"/>
      <c r="DIO168" s="40"/>
      <c r="DIP168" s="40"/>
      <c r="DIQ168" s="40"/>
      <c r="DIR168" s="40"/>
      <c r="DIS168" s="40"/>
      <c r="DIT168" s="40"/>
      <c r="DIU168" s="40"/>
      <c r="DIV168" s="40"/>
      <c r="DIW168" s="40"/>
      <c r="DIX168" s="40"/>
      <c r="DIY168" s="40"/>
      <c r="DIZ168" s="40"/>
      <c r="DJA168" s="40"/>
      <c r="DJB168" s="40"/>
      <c r="DJC168" s="40"/>
      <c r="DJD168" s="40"/>
      <c r="DJE168" s="40"/>
      <c r="DJF168" s="40"/>
      <c r="DJG168" s="40"/>
      <c r="DJH168" s="40"/>
      <c r="DJI168" s="40"/>
      <c r="DJJ168" s="40"/>
      <c r="DJK168" s="40"/>
      <c r="DJL168" s="40"/>
      <c r="DJM168" s="40"/>
      <c r="DJN168" s="40"/>
      <c r="DJO168" s="40"/>
      <c r="DJP168" s="40"/>
      <c r="DJQ168" s="40"/>
      <c r="DJR168" s="40"/>
      <c r="DJS168" s="40"/>
      <c r="DJT168" s="40"/>
      <c r="DJU168" s="40"/>
      <c r="DJV168" s="40"/>
      <c r="DJW168" s="40"/>
      <c r="DJX168" s="40"/>
      <c r="DJY168" s="40"/>
      <c r="DJZ168" s="40"/>
      <c r="DKA168" s="40"/>
      <c r="DKB168" s="40"/>
      <c r="DKC168" s="40"/>
      <c r="DKD168" s="40"/>
      <c r="DKE168" s="40"/>
      <c r="DKF168" s="40"/>
      <c r="DKG168" s="40"/>
      <c r="DKH168" s="40"/>
      <c r="DKI168" s="40"/>
      <c r="DKJ168" s="40"/>
      <c r="DKK168" s="40"/>
      <c r="DKL168" s="40"/>
      <c r="DKM168" s="40"/>
      <c r="DKN168" s="40"/>
      <c r="DKO168" s="40"/>
      <c r="DKP168" s="40"/>
      <c r="DKQ168" s="40"/>
      <c r="DKR168" s="40"/>
      <c r="DKS168" s="40"/>
      <c r="DKT168" s="40"/>
      <c r="DKU168" s="40"/>
      <c r="DKV168" s="40"/>
      <c r="DKW168" s="40"/>
      <c r="DKX168" s="40"/>
      <c r="DKY168" s="40"/>
      <c r="DKZ168" s="40"/>
      <c r="DLA168" s="40"/>
      <c r="DLB168" s="40"/>
      <c r="DLC168" s="40"/>
      <c r="DLD168" s="40"/>
      <c r="DLE168" s="40"/>
      <c r="DLF168" s="40"/>
      <c r="DLG168" s="40"/>
      <c r="DLH168" s="40"/>
      <c r="DLI168" s="40"/>
      <c r="DLJ168" s="40"/>
      <c r="DLK168" s="40"/>
      <c r="DLL168" s="40"/>
      <c r="DLM168" s="40"/>
      <c r="DLN168" s="40"/>
      <c r="DLO168" s="40"/>
      <c r="DLP168" s="40"/>
      <c r="DLQ168" s="40"/>
      <c r="DLR168" s="40"/>
      <c r="DLS168" s="40"/>
      <c r="DLT168" s="40"/>
      <c r="DLU168" s="40"/>
      <c r="DLV168" s="40"/>
      <c r="DLW168" s="40"/>
      <c r="DLX168" s="40"/>
      <c r="DLY168" s="40"/>
      <c r="DLZ168" s="40"/>
      <c r="DMA168" s="40"/>
      <c r="DMB168" s="40"/>
      <c r="DMC168" s="40"/>
      <c r="DMD168" s="40"/>
      <c r="DME168" s="40"/>
      <c r="DMF168" s="40"/>
      <c r="DMG168" s="40"/>
      <c r="DMH168" s="40"/>
      <c r="DMI168" s="40"/>
      <c r="DMJ168" s="40"/>
      <c r="DMK168" s="40"/>
      <c r="DML168" s="40"/>
      <c r="DMM168" s="40"/>
      <c r="DMN168" s="40"/>
      <c r="DMO168" s="40"/>
      <c r="DMP168" s="40"/>
      <c r="DMQ168" s="40"/>
      <c r="DMR168" s="40"/>
      <c r="DMS168" s="40"/>
      <c r="DMT168" s="40"/>
      <c r="DMU168" s="40"/>
      <c r="DMV168" s="40"/>
      <c r="DMW168" s="40"/>
      <c r="DMX168" s="40"/>
      <c r="DMY168" s="40"/>
      <c r="DMZ168" s="40"/>
      <c r="DNA168" s="40"/>
      <c r="DNB168" s="40"/>
      <c r="DNC168" s="40"/>
      <c r="DND168" s="40"/>
      <c r="DNE168" s="40"/>
      <c r="DNF168" s="40"/>
      <c r="DNG168" s="40"/>
      <c r="DNH168" s="40"/>
      <c r="DNI168" s="40"/>
      <c r="DNJ168" s="40"/>
      <c r="DNK168" s="40"/>
      <c r="DNL168" s="40"/>
      <c r="DNM168" s="40"/>
      <c r="DNN168" s="40"/>
      <c r="DNO168" s="40"/>
      <c r="DNP168" s="40"/>
      <c r="DNQ168" s="40"/>
      <c r="DNR168" s="40"/>
      <c r="DNS168" s="40"/>
      <c r="DNT168" s="40"/>
      <c r="DNU168" s="40"/>
      <c r="DNV168" s="40"/>
      <c r="DNW168" s="40"/>
      <c r="DNX168" s="40"/>
      <c r="DNY168" s="40"/>
      <c r="DNZ168" s="40"/>
      <c r="DOA168" s="40"/>
      <c r="DOB168" s="40"/>
      <c r="DOC168" s="40"/>
      <c r="DOD168" s="40"/>
      <c r="DOE168" s="40"/>
      <c r="DOF168" s="40"/>
      <c r="DOG168" s="40"/>
      <c r="DOH168" s="40"/>
      <c r="DOI168" s="40"/>
      <c r="DOJ168" s="40"/>
      <c r="DOK168" s="40"/>
      <c r="DOL168" s="40"/>
      <c r="DOM168" s="40"/>
      <c r="DON168" s="40"/>
      <c r="DOO168" s="40"/>
      <c r="DOP168" s="40"/>
      <c r="DOQ168" s="40"/>
      <c r="DOR168" s="40"/>
      <c r="DOS168" s="40"/>
      <c r="DOT168" s="40"/>
      <c r="DOU168" s="40"/>
      <c r="DOV168" s="40"/>
      <c r="DOW168" s="40"/>
      <c r="DOX168" s="40"/>
      <c r="DOY168" s="40"/>
      <c r="DOZ168" s="40"/>
      <c r="DPA168" s="40"/>
      <c r="DPB168" s="40"/>
      <c r="DPC168" s="40"/>
      <c r="DPD168" s="40"/>
      <c r="DPE168" s="40"/>
      <c r="DPF168" s="40"/>
      <c r="DPG168" s="40"/>
      <c r="DPH168" s="40"/>
      <c r="DPI168" s="40"/>
      <c r="DPJ168" s="40"/>
      <c r="DPK168" s="40"/>
      <c r="DPL168" s="40"/>
      <c r="DPM168" s="40"/>
      <c r="DPN168" s="40"/>
      <c r="DPO168" s="40"/>
      <c r="DPP168" s="40"/>
      <c r="DPQ168" s="40"/>
      <c r="DPR168" s="40"/>
      <c r="DPS168" s="40"/>
      <c r="DPT168" s="40"/>
      <c r="DPU168" s="40"/>
      <c r="DPV168" s="40"/>
      <c r="DPW168" s="40"/>
      <c r="DPX168" s="40"/>
      <c r="DPY168" s="40"/>
      <c r="DPZ168" s="40"/>
      <c r="DQA168" s="40"/>
      <c r="DQB168" s="40"/>
      <c r="DQC168" s="40"/>
      <c r="DQD168" s="40"/>
      <c r="DQE168" s="40"/>
      <c r="DQF168" s="40"/>
      <c r="DQG168" s="40"/>
      <c r="DQH168" s="40"/>
      <c r="DQI168" s="40"/>
      <c r="DQJ168" s="40"/>
      <c r="DQK168" s="40"/>
      <c r="DQL168" s="40"/>
      <c r="DQM168" s="40"/>
      <c r="DQN168" s="40"/>
      <c r="DQO168" s="40"/>
      <c r="DQP168" s="40"/>
      <c r="DQQ168" s="40"/>
      <c r="DQR168" s="40"/>
      <c r="DQS168" s="40"/>
      <c r="DQT168" s="40"/>
      <c r="DQU168" s="40"/>
      <c r="DQV168" s="40"/>
      <c r="DQW168" s="40"/>
      <c r="DQX168" s="40"/>
      <c r="DQY168" s="40"/>
      <c r="DQZ168" s="40"/>
      <c r="DRA168" s="40"/>
      <c r="DRB168" s="40"/>
      <c r="DRC168" s="40"/>
      <c r="DRD168" s="40"/>
      <c r="DRE168" s="40"/>
      <c r="DRF168" s="40"/>
      <c r="DRG168" s="40"/>
      <c r="DRH168" s="40"/>
      <c r="DRI168" s="40"/>
      <c r="DRJ168" s="40"/>
      <c r="DRK168" s="40"/>
      <c r="DRL168" s="40"/>
      <c r="DRM168" s="40"/>
      <c r="DRN168" s="40"/>
      <c r="DRO168" s="40"/>
      <c r="DRP168" s="40"/>
      <c r="DRQ168" s="40"/>
      <c r="DRR168" s="40"/>
      <c r="DRS168" s="40"/>
      <c r="DRT168" s="40"/>
      <c r="DRU168" s="40"/>
      <c r="DRV168" s="40"/>
      <c r="DRW168" s="40"/>
      <c r="DRX168" s="40"/>
      <c r="DRY168" s="40"/>
      <c r="DRZ168" s="40"/>
      <c r="DSA168" s="40"/>
      <c r="DSB168" s="40"/>
      <c r="DSC168" s="40"/>
      <c r="DSD168" s="40"/>
      <c r="DSE168" s="40"/>
      <c r="DSF168" s="40"/>
      <c r="DSG168" s="40"/>
      <c r="DSH168" s="40"/>
      <c r="DSI168" s="40"/>
      <c r="DSJ168" s="40"/>
      <c r="DSK168" s="40"/>
      <c r="DSL168" s="40"/>
      <c r="DSM168" s="40"/>
      <c r="DSN168" s="40"/>
      <c r="DSO168" s="40"/>
      <c r="DSP168" s="40"/>
      <c r="DSQ168" s="40"/>
      <c r="DSR168" s="40"/>
      <c r="DSS168" s="40"/>
      <c r="DST168" s="40"/>
      <c r="DSU168" s="40"/>
      <c r="DSV168" s="40"/>
      <c r="DSW168" s="40"/>
      <c r="DSX168" s="40"/>
      <c r="DSY168" s="40"/>
      <c r="DSZ168" s="40"/>
      <c r="DTA168" s="40"/>
      <c r="DTB168" s="40"/>
      <c r="DTC168" s="40"/>
      <c r="DTD168" s="40"/>
      <c r="DTE168" s="40"/>
      <c r="DTF168" s="40"/>
      <c r="DTG168" s="40"/>
      <c r="DTH168" s="40"/>
      <c r="DTI168" s="40"/>
      <c r="DTJ168" s="40"/>
      <c r="DTK168" s="40"/>
      <c r="DTL168" s="40"/>
      <c r="DTM168" s="40"/>
      <c r="DTN168" s="40"/>
      <c r="DTO168" s="40"/>
      <c r="DTP168" s="40"/>
      <c r="DTQ168" s="40"/>
      <c r="DTR168" s="40"/>
      <c r="DTS168" s="40"/>
      <c r="DTT168" s="40"/>
      <c r="DTU168" s="40"/>
      <c r="DTV168" s="40"/>
      <c r="DTW168" s="40"/>
      <c r="DTX168" s="40"/>
      <c r="DTY168" s="40"/>
      <c r="DTZ168" s="40"/>
      <c r="DUA168" s="40"/>
      <c r="DUB168" s="40"/>
      <c r="DUC168" s="40"/>
      <c r="DUD168" s="40"/>
      <c r="DUE168" s="40"/>
      <c r="DUF168" s="40"/>
      <c r="DUG168" s="40"/>
      <c r="DUH168" s="40"/>
      <c r="DUI168" s="40"/>
      <c r="DUJ168" s="40"/>
      <c r="DUK168" s="40"/>
      <c r="DUL168" s="40"/>
      <c r="DUM168" s="40"/>
      <c r="DUN168" s="40"/>
      <c r="DUO168" s="40"/>
      <c r="DUP168" s="40"/>
      <c r="DUQ168" s="40"/>
      <c r="DUR168" s="40"/>
      <c r="DUS168" s="40"/>
      <c r="DUT168" s="40"/>
      <c r="DUU168" s="40"/>
      <c r="DUV168" s="40"/>
      <c r="DUW168" s="40"/>
      <c r="DUX168" s="40"/>
      <c r="DUY168" s="40"/>
      <c r="DUZ168" s="40"/>
      <c r="DVA168" s="40"/>
      <c r="DVB168" s="40"/>
      <c r="DVC168" s="40"/>
      <c r="DVD168" s="40"/>
      <c r="DVE168" s="40"/>
      <c r="DVF168" s="40"/>
      <c r="DVG168" s="40"/>
      <c r="DVH168" s="40"/>
      <c r="DVI168" s="40"/>
      <c r="DVJ168" s="40"/>
      <c r="DVK168" s="40"/>
      <c r="DVL168" s="40"/>
      <c r="DVM168" s="40"/>
      <c r="DVN168" s="40"/>
      <c r="DVO168" s="40"/>
      <c r="DVP168" s="40"/>
      <c r="DVQ168" s="40"/>
      <c r="DVR168" s="40"/>
      <c r="DVS168" s="40"/>
      <c r="DVT168" s="40"/>
      <c r="DVU168" s="40"/>
      <c r="DVV168" s="40"/>
      <c r="DVW168" s="40"/>
      <c r="DVX168" s="40"/>
      <c r="DVY168" s="40"/>
      <c r="DVZ168" s="40"/>
      <c r="DWA168" s="40"/>
      <c r="DWB168" s="40"/>
      <c r="DWC168" s="40"/>
      <c r="DWD168" s="40"/>
      <c r="DWE168" s="40"/>
      <c r="DWF168" s="40"/>
      <c r="DWG168" s="40"/>
      <c r="DWH168" s="40"/>
      <c r="DWI168" s="40"/>
      <c r="DWJ168" s="40"/>
      <c r="DWK168" s="40"/>
      <c r="DWL168" s="40"/>
      <c r="DWM168" s="40"/>
      <c r="DWN168" s="40"/>
      <c r="DWO168" s="40"/>
      <c r="DWP168" s="40"/>
      <c r="DWQ168" s="40"/>
      <c r="DWR168" s="40"/>
      <c r="DWS168" s="40"/>
      <c r="DWT168" s="40"/>
      <c r="DWU168" s="40"/>
      <c r="DWV168" s="40"/>
      <c r="DWW168" s="40"/>
      <c r="DWX168" s="40"/>
      <c r="DWY168" s="40"/>
      <c r="DWZ168" s="40"/>
      <c r="DXA168" s="40"/>
      <c r="DXB168" s="40"/>
      <c r="DXC168" s="40"/>
      <c r="DXD168" s="40"/>
      <c r="DXE168" s="40"/>
      <c r="DXF168" s="40"/>
      <c r="DXG168" s="40"/>
      <c r="DXH168" s="40"/>
      <c r="DXI168" s="40"/>
      <c r="DXJ168" s="40"/>
      <c r="DXK168" s="40"/>
      <c r="DXL168" s="40"/>
      <c r="DXM168" s="40"/>
      <c r="DXN168" s="40"/>
      <c r="DXO168" s="40"/>
      <c r="DXP168" s="40"/>
      <c r="DXQ168" s="40"/>
      <c r="DXR168" s="40"/>
      <c r="DXS168" s="40"/>
      <c r="DXT168" s="40"/>
      <c r="DXU168" s="40"/>
      <c r="DXV168" s="40"/>
      <c r="DXW168" s="40"/>
      <c r="DXX168" s="40"/>
      <c r="DXY168" s="40"/>
      <c r="DXZ168" s="40"/>
      <c r="DYA168" s="40"/>
      <c r="DYB168" s="40"/>
      <c r="DYC168" s="40"/>
      <c r="DYD168" s="40"/>
      <c r="DYE168" s="40"/>
      <c r="DYF168" s="40"/>
      <c r="DYG168" s="40"/>
      <c r="DYH168" s="40"/>
      <c r="DYI168" s="40"/>
      <c r="DYJ168" s="40"/>
      <c r="DYK168" s="40"/>
      <c r="DYL168" s="40"/>
      <c r="DYM168" s="40"/>
      <c r="DYN168" s="40"/>
      <c r="DYO168" s="40"/>
      <c r="DYP168" s="40"/>
      <c r="DYQ168" s="40"/>
      <c r="DYR168" s="40"/>
      <c r="DYS168" s="40"/>
      <c r="DYT168" s="40"/>
      <c r="DYU168" s="40"/>
      <c r="DYV168" s="40"/>
      <c r="DYW168" s="40"/>
      <c r="DYX168" s="40"/>
      <c r="DYY168" s="40"/>
      <c r="DYZ168" s="40"/>
      <c r="DZA168" s="40"/>
      <c r="DZB168" s="40"/>
      <c r="DZC168" s="40"/>
      <c r="DZD168" s="40"/>
      <c r="DZE168" s="40"/>
      <c r="DZF168" s="40"/>
      <c r="DZG168" s="40"/>
      <c r="DZH168" s="40"/>
      <c r="DZI168" s="40"/>
      <c r="DZJ168" s="40"/>
      <c r="DZK168" s="40"/>
      <c r="DZL168" s="40"/>
      <c r="DZM168" s="40"/>
      <c r="DZN168" s="40"/>
      <c r="DZO168" s="40"/>
      <c r="DZP168" s="40"/>
      <c r="DZQ168" s="40"/>
      <c r="DZR168" s="40"/>
      <c r="DZS168" s="40"/>
      <c r="DZT168" s="40"/>
      <c r="DZU168" s="40"/>
      <c r="DZV168" s="40"/>
      <c r="DZW168" s="40"/>
      <c r="DZX168" s="40"/>
      <c r="DZY168" s="40"/>
      <c r="DZZ168" s="40"/>
      <c r="EAA168" s="40"/>
      <c r="EAB168" s="40"/>
      <c r="EAC168" s="40"/>
      <c r="EAD168" s="40"/>
      <c r="EAE168" s="40"/>
      <c r="EAF168" s="40"/>
      <c r="EAG168" s="40"/>
      <c r="EAH168" s="40"/>
      <c r="EAI168" s="40"/>
      <c r="EAJ168" s="40"/>
      <c r="EAK168" s="40"/>
      <c r="EAL168" s="40"/>
      <c r="EAM168" s="40"/>
      <c r="EAN168" s="40"/>
      <c r="EAO168" s="40"/>
      <c r="EAP168" s="40"/>
      <c r="EAQ168" s="40"/>
      <c r="EAR168" s="40"/>
      <c r="EAS168" s="40"/>
      <c r="EAT168" s="40"/>
      <c r="EAU168" s="40"/>
      <c r="EAV168" s="40"/>
      <c r="EAW168" s="40"/>
      <c r="EAX168" s="40"/>
      <c r="EAY168" s="40"/>
      <c r="EAZ168" s="40"/>
      <c r="EBA168" s="40"/>
      <c r="EBB168" s="40"/>
      <c r="EBC168" s="40"/>
      <c r="EBD168" s="40"/>
      <c r="EBE168" s="40"/>
      <c r="EBF168" s="40"/>
      <c r="EBG168" s="40"/>
      <c r="EBH168" s="40"/>
      <c r="EBI168" s="40"/>
      <c r="EBJ168" s="40"/>
      <c r="EBK168" s="40"/>
      <c r="EBL168" s="40"/>
      <c r="EBM168" s="40"/>
      <c r="EBN168" s="40"/>
      <c r="EBO168" s="40"/>
      <c r="EBP168" s="40"/>
      <c r="EBQ168" s="40"/>
      <c r="EBR168" s="40"/>
      <c r="EBS168" s="40"/>
      <c r="EBT168" s="40"/>
      <c r="EBU168" s="40"/>
      <c r="EBV168" s="40"/>
      <c r="EBW168" s="40"/>
      <c r="EBX168" s="40"/>
      <c r="EBY168" s="40"/>
      <c r="EBZ168" s="40"/>
      <c r="ECA168" s="40"/>
      <c r="ECB168" s="40"/>
      <c r="ECC168" s="40"/>
      <c r="ECD168" s="40"/>
      <c r="ECE168" s="40"/>
      <c r="ECF168" s="40"/>
      <c r="ECG168" s="40"/>
      <c r="ECH168" s="40"/>
      <c r="ECI168" s="40"/>
      <c r="ECJ168" s="40"/>
      <c r="ECK168" s="40"/>
      <c r="ECL168" s="40"/>
      <c r="ECM168" s="40"/>
      <c r="ECN168" s="40"/>
      <c r="ECO168" s="40"/>
      <c r="ECP168" s="40"/>
      <c r="ECQ168" s="40"/>
      <c r="ECR168" s="40"/>
      <c r="ECS168" s="40"/>
      <c r="ECT168" s="40"/>
      <c r="ECU168" s="40"/>
      <c r="ECV168" s="40"/>
      <c r="ECW168" s="40"/>
      <c r="ECX168" s="40"/>
      <c r="ECY168" s="40"/>
      <c r="ECZ168" s="40"/>
      <c r="EDA168" s="40"/>
      <c r="EDB168" s="40"/>
      <c r="EDC168" s="40"/>
      <c r="EDD168" s="40"/>
      <c r="EDE168" s="40"/>
      <c r="EDF168" s="40"/>
      <c r="EDG168" s="40"/>
      <c r="EDH168" s="40"/>
      <c r="EDI168" s="40"/>
      <c r="EDJ168" s="40"/>
      <c r="EDK168" s="40"/>
      <c r="EDL168" s="40"/>
      <c r="EDM168" s="40"/>
      <c r="EDN168" s="40"/>
      <c r="EDO168" s="40"/>
      <c r="EDP168" s="40"/>
      <c r="EDQ168" s="40"/>
      <c r="EDR168" s="40"/>
      <c r="EDS168" s="40"/>
      <c r="EDT168" s="40"/>
      <c r="EDU168" s="40"/>
      <c r="EDV168" s="40"/>
      <c r="EDW168" s="40"/>
      <c r="EDX168" s="40"/>
      <c r="EDY168" s="40"/>
      <c r="EDZ168" s="40"/>
      <c r="EEA168" s="40"/>
      <c r="EEB168" s="40"/>
      <c r="EEC168" s="40"/>
      <c r="EED168" s="40"/>
      <c r="EEE168" s="40"/>
      <c r="EEF168" s="40"/>
      <c r="EEG168" s="40"/>
      <c r="EEH168" s="40"/>
      <c r="EEI168" s="40"/>
      <c r="EEJ168" s="40"/>
      <c r="EEK168" s="40"/>
      <c r="EEL168" s="40"/>
      <c r="EEM168" s="40"/>
      <c r="EEN168" s="40"/>
      <c r="EEO168" s="40"/>
      <c r="EEP168" s="40"/>
      <c r="EEQ168" s="40"/>
      <c r="EER168" s="40"/>
      <c r="EES168" s="40"/>
      <c r="EET168" s="40"/>
      <c r="EEU168" s="40"/>
      <c r="EEV168" s="40"/>
      <c r="EEW168" s="40"/>
      <c r="EEX168" s="40"/>
      <c r="EEY168" s="40"/>
      <c r="EEZ168" s="40"/>
      <c r="EFA168" s="40"/>
      <c r="EFB168" s="40"/>
      <c r="EFC168" s="40"/>
      <c r="EFD168" s="40"/>
      <c r="EFE168" s="40"/>
      <c r="EFF168" s="40"/>
      <c r="EFG168" s="40"/>
      <c r="EFH168" s="40"/>
      <c r="EFI168" s="40"/>
      <c r="EFJ168" s="40"/>
      <c r="EFK168" s="40"/>
      <c r="EFL168" s="40"/>
      <c r="EFM168" s="40"/>
      <c r="EFN168" s="40"/>
      <c r="EFO168" s="40"/>
      <c r="EFP168" s="40"/>
      <c r="EFQ168" s="40"/>
      <c r="EFR168" s="40"/>
      <c r="EFS168" s="40"/>
      <c r="EFT168" s="40"/>
      <c r="EFU168" s="40"/>
      <c r="EFV168" s="40"/>
      <c r="EFW168" s="40"/>
      <c r="EFX168" s="40"/>
      <c r="EFY168" s="40"/>
      <c r="EFZ168" s="40"/>
      <c r="EGA168" s="40"/>
      <c r="EGB168" s="40"/>
      <c r="EGC168" s="40"/>
      <c r="EGD168" s="40"/>
      <c r="EGE168" s="40"/>
      <c r="EGF168" s="40"/>
      <c r="EGG168" s="40"/>
      <c r="EGH168" s="40"/>
      <c r="EGI168" s="40"/>
      <c r="EGJ168" s="40"/>
      <c r="EGK168" s="40"/>
      <c r="EGL168" s="40"/>
      <c r="EGM168" s="40"/>
      <c r="EGN168" s="40"/>
      <c r="EGO168" s="40"/>
      <c r="EGP168" s="40"/>
      <c r="EGQ168" s="40"/>
      <c r="EGR168" s="40"/>
      <c r="EGS168" s="40"/>
      <c r="EGT168" s="40"/>
      <c r="EGU168" s="40"/>
      <c r="EGV168" s="40"/>
      <c r="EGW168" s="40"/>
      <c r="EGX168" s="40"/>
      <c r="EGY168" s="40"/>
      <c r="EGZ168" s="40"/>
      <c r="EHA168" s="40"/>
      <c r="EHB168" s="40"/>
      <c r="EHC168" s="40"/>
      <c r="EHD168" s="40"/>
      <c r="EHE168" s="40"/>
      <c r="EHF168" s="40"/>
      <c r="EHG168" s="40"/>
      <c r="EHH168" s="40"/>
      <c r="EHI168" s="40"/>
      <c r="EHJ168" s="40"/>
      <c r="EHK168" s="40"/>
      <c r="EHL168" s="40"/>
      <c r="EHM168" s="40"/>
      <c r="EHN168" s="40"/>
      <c r="EHO168" s="40"/>
      <c r="EHP168" s="40"/>
      <c r="EHQ168" s="40"/>
      <c r="EHR168" s="40"/>
      <c r="EHS168" s="40"/>
      <c r="EHT168" s="40"/>
      <c r="EHU168" s="40"/>
      <c r="EHV168" s="40"/>
      <c r="EHW168" s="40"/>
      <c r="EHX168" s="40"/>
      <c r="EHY168" s="40"/>
      <c r="EHZ168" s="40"/>
      <c r="EIA168" s="40"/>
      <c r="EIB168" s="40"/>
      <c r="EIC168" s="40"/>
      <c r="EID168" s="40"/>
      <c r="EIE168" s="40"/>
      <c r="EIF168" s="40"/>
      <c r="EIG168" s="40"/>
      <c r="EIH168" s="40"/>
      <c r="EII168" s="40"/>
      <c r="EIJ168" s="40"/>
      <c r="EIK168" s="40"/>
      <c r="EIL168" s="40"/>
      <c r="EIM168" s="40"/>
      <c r="EIN168" s="40"/>
      <c r="EIO168" s="40"/>
      <c r="EIP168" s="40"/>
      <c r="EIQ168" s="40"/>
      <c r="EIR168" s="40"/>
      <c r="EIS168" s="40"/>
      <c r="EIT168" s="40"/>
      <c r="EIU168" s="40"/>
      <c r="EIV168" s="40"/>
      <c r="EIW168" s="40"/>
      <c r="EIX168" s="40"/>
      <c r="EIY168" s="40"/>
      <c r="EIZ168" s="40"/>
      <c r="EJA168" s="40"/>
      <c r="EJB168" s="40"/>
      <c r="EJC168" s="40"/>
      <c r="EJD168" s="40"/>
      <c r="EJE168" s="40"/>
      <c r="EJF168" s="40"/>
      <c r="EJG168" s="40"/>
      <c r="EJH168" s="40"/>
      <c r="EJI168" s="40"/>
      <c r="EJJ168" s="40"/>
      <c r="EJK168" s="40"/>
      <c r="EJL168" s="40"/>
      <c r="EJM168" s="40"/>
      <c r="EJN168" s="40"/>
      <c r="EJO168" s="40"/>
      <c r="EJP168" s="40"/>
      <c r="EJQ168" s="40"/>
      <c r="EJR168" s="40"/>
      <c r="EJS168" s="40"/>
      <c r="EJT168" s="40"/>
      <c r="EJU168" s="40"/>
      <c r="EJV168" s="40"/>
      <c r="EJW168" s="40"/>
      <c r="EJX168" s="40"/>
      <c r="EJY168" s="40"/>
      <c r="EJZ168" s="40"/>
      <c r="EKA168" s="40"/>
      <c r="EKB168" s="40"/>
      <c r="EKC168" s="40"/>
      <c r="EKD168" s="40"/>
      <c r="EKE168" s="40"/>
      <c r="EKF168" s="40"/>
      <c r="EKG168" s="40"/>
      <c r="EKH168" s="40"/>
      <c r="EKI168" s="40"/>
      <c r="EKJ168" s="40"/>
      <c r="EKK168" s="40"/>
      <c r="EKL168" s="40"/>
      <c r="EKM168" s="40"/>
      <c r="EKN168" s="40"/>
      <c r="EKO168" s="40"/>
      <c r="EKP168" s="40"/>
      <c r="EKQ168" s="40"/>
      <c r="EKR168" s="40"/>
      <c r="EKS168" s="40"/>
      <c r="EKT168" s="40"/>
      <c r="EKU168" s="40"/>
      <c r="EKV168" s="40"/>
      <c r="EKW168" s="40"/>
      <c r="EKX168" s="40"/>
      <c r="EKY168" s="40"/>
      <c r="EKZ168" s="40"/>
      <c r="ELA168" s="40"/>
      <c r="ELB168" s="40"/>
      <c r="ELC168" s="40"/>
      <c r="ELD168" s="40"/>
      <c r="ELE168" s="40"/>
      <c r="ELF168" s="40"/>
      <c r="ELG168" s="40"/>
      <c r="ELH168" s="40"/>
      <c r="ELI168" s="40"/>
      <c r="ELJ168" s="40"/>
      <c r="ELK168" s="40"/>
      <c r="ELL168" s="40"/>
      <c r="ELM168" s="40"/>
      <c r="ELN168" s="40"/>
      <c r="ELO168" s="40"/>
      <c r="ELP168" s="40"/>
      <c r="ELQ168" s="40"/>
      <c r="ELR168" s="40"/>
      <c r="ELS168" s="40"/>
      <c r="ELT168" s="40"/>
      <c r="ELU168" s="40"/>
      <c r="ELV168" s="40"/>
      <c r="ELW168" s="40"/>
      <c r="ELX168" s="40"/>
      <c r="ELY168" s="40"/>
      <c r="ELZ168" s="40"/>
      <c r="EMA168" s="40"/>
      <c r="EMB168" s="40"/>
      <c r="EMC168" s="40"/>
      <c r="EMD168" s="40"/>
      <c r="EME168" s="40"/>
      <c r="EMF168" s="40"/>
      <c r="EMG168" s="40"/>
      <c r="EMH168" s="40"/>
      <c r="EMI168" s="40"/>
      <c r="EMJ168" s="40"/>
      <c r="EMK168" s="40"/>
      <c r="EML168" s="40"/>
      <c r="EMM168" s="40"/>
      <c r="EMN168" s="40"/>
      <c r="EMO168" s="40"/>
      <c r="EMP168" s="40"/>
      <c r="EMQ168" s="40"/>
      <c r="EMR168" s="40"/>
      <c r="EMS168" s="40"/>
      <c r="EMT168" s="40"/>
      <c r="EMU168" s="40"/>
      <c r="EMV168" s="40"/>
      <c r="EMW168" s="40"/>
      <c r="EMX168" s="40"/>
      <c r="EMY168" s="40"/>
      <c r="EMZ168" s="40"/>
      <c r="ENA168" s="40"/>
      <c r="ENB168" s="40"/>
      <c r="ENC168" s="40"/>
      <c r="END168" s="40"/>
      <c r="ENE168" s="40"/>
      <c r="ENF168" s="40"/>
      <c r="ENG168" s="40"/>
      <c r="ENH168" s="40"/>
      <c r="ENI168" s="40"/>
      <c r="ENJ168" s="40"/>
      <c r="ENK168" s="40"/>
      <c r="ENL168" s="40"/>
      <c r="ENM168" s="40"/>
      <c r="ENN168" s="40"/>
      <c r="ENO168" s="40"/>
      <c r="ENP168" s="40"/>
      <c r="ENQ168" s="40"/>
      <c r="ENR168" s="40"/>
      <c r="ENS168" s="40"/>
      <c r="ENT168" s="40"/>
      <c r="ENU168" s="40"/>
      <c r="ENV168" s="40"/>
      <c r="ENW168" s="40"/>
      <c r="ENX168" s="40"/>
      <c r="ENY168" s="40"/>
      <c r="ENZ168" s="40"/>
      <c r="EOA168" s="40"/>
      <c r="EOB168" s="40"/>
      <c r="EOC168" s="40"/>
      <c r="EOD168" s="40"/>
      <c r="EOE168" s="40"/>
      <c r="EOF168" s="40"/>
      <c r="EOG168" s="40"/>
      <c r="EOH168" s="40"/>
      <c r="EOI168" s="40"/>
      <c r="EOJ168" s="40"/>
      <c r="EOK168" s="40"/>
      <c r="EOL168" s="40"/>
      <c r="EOM168" s="40"/>
      <c r="EON168" s="40"/>
      <c r="EOO168" s="40"/>
      <c r="EOP168" s="40"/>
      <c r="EOQ168" s="40"/>
      <c r="EOR168" s="40"/>
      <c r="EOS168" s="40"/>
      <c r="EOT168" s="40"/>
      <c r="EOU168" s="40"/>
      <c r="EOV168" s="40"/>
      <c r="EOW168" s="40"/>
      <c r="EOX168" s="40"/>
      <c r="EOY168" s="40"/>
      <c r="EOZ168" s="40"/>
      <c r="EPA168" s="40"/>
      <c r="EPB168" s="40"/>
      <c r="EPC168" s="40"/>
      <c r="EPD168" s="40"/>
      <c r="EPE168" s="40"/>
      <c r="EPF168" s="40"/>
      <c r="EPG168" s="40"/>
      <c r="EPH168" s="40"/>
      <c r="EPI168" s="40"/>
      <c r="EPJ168" s="40"/>
      <c r="EPK168" s="40"/>
      <c r="EPL168" s="40"/>
      <c r="EPM168" s="40"/>
      <c r="EPN168" s="40"/>
      <c r="EPO168" s="40"/>
      <c r="EPP168" s="40"/>
      <c r="EPQ168" s="40"/>
      <c r="EPR168" s="40"/>
      <c r="EPS168" s="40"/>
      <c r="EPT168" s="40"/>
      <c r="EPU168" s="40"/>
      <c r="EPV168" s="40"/>
      <c r="EPW168" s="40"/>
      <c r="EPX168" s="40"/>
      <c r="EPY168" s="40"/>
      <c r="EPZ168" s="40"/>
      <c r="EQA168" s="40"/>
      <c r="EQB168" s="40"/>
      <c r="EQC168" s="40"/>
      <c r="EQD168" s="40"/>
      <c r="EQE168" s="40"/>
      <c r="EQF168" s="40"/>
      <c r="EQG168" s="40"/>
      <c r="EQH168" s="40"/>
      <c r="EQI168" s="40"/>
      <c r="EQJ168" s="40"/>
      <c r="EQK168" s="40"/>
      <c r="EQL168" s="40"/>
      <c r="EQM168" s="40"/>
      <c r="EQN168" s="40"/>
      <c r="EQO168" s="40"/>
      <c r="EQP168" s="40"/>
      <c r="EQQ168" s="40"/>
      <c r="EQR168" s="40"/>
      <c r="EQS168" s="40"/>
      <c r="EQT168" s="40"/>
      <c r="EQU168" s="40"/>
      <c r="EQV168" s="40"/>
      <c r="EQW168" s="40"/>
      <c r="EQX168" s="40"/>
      <c r="EQY168" s="40"/>
      <c r="EQZ168" s="40"/>
      <c r="ERA168" s="40"/>
      <c r="ERB168" s="40"/>
      <c r="ERC168" s="40"/>
      <c r="ERD168" s="40"/>
      <c r="ERE168" s="40"/>
      <c r="ERF168" s="40"/>
      <c r="ERG168" s="40"/>
      <c r="ERH168" s="40"/>
      <c r="ERI168" s="40"/>
      <c r="ERJ168" s="40"/>
      <c r="ERK168" s="40"/>
      <c r="ERL168" s="40"/>
      <c r="ERM168" s="40"/>
      <c r="ERN168" s="40"/>
      <c r="ERO168" s="40"/>
      <c r="ERP168" s="40"/>
      <c r="ERQ168" s="40"/>
      <c r="ERR168" s="40"/>
      <c r="ERS168" s="40"/>
      <c r="ERT168" s="40"/>
      <c r="ERU168" s="40"/>
      <c r="ERV168" s="40"/>
      <c r="ERW168" s="40"/>
      <c r="ERX168" s="40"/>
      <c r="ERY168" s="40"/>
      <c r="ERZ168" s="40"/>
      <c r="ESA168" s="40"/>
      <c r="ESB168" s="40"/>
      <c r="ESC168" s="40"/>
      <c r="ESD168" s="40"/>
      <c r="ESE168" s="40"/>
      <c r="ESF168" s="40"/>
      <c r="ESG168" s="40"/>
      <c r="ESH168" s="40"/>
      <c r="ESI168" s="40"/>
      <c r="ESJ168" s="40"/>
      <c r="ESK168" s="40"/>
      <c r="ESL168" s="40"/>
      <c r="ESM168" s="40"/>
      <c r="ESN168" s="40"/>
      <c r="ESO168" s="40"/>
      <c r="ESP168" s="40"/>
      <c r="ESQ168" s="40"/>
      <c r="ESR168" s="40"/>
      <c r="ESS168" s="40"/>
      <c r="EST168" s="40"/>
      <c r="ESU168" s="40"/>
      <c r="ESV168" s="40"/>
      <c r="ESW168" s="40"/>
      <c r="ESX168" s="40"/>
      <c r="ESY168" s="40"/>
      <c r="ESZ168" s="40"/>
      <c r="ETA168" s="40"/>
      <c r="ETB168" s="40"/>
      <c r="ETC168" s="40"/>
      <c r="ETD168" s="40"/>
      <c r="ETE168" s="40"/>
      <c r="ETF168" s="40"/>
      <c r="ETG168" s="40"/>
      <c r="ETH168" s="40"/>
      <c r="ETI168" s="40"/>
      <c r="ETJ168" s="40"/>
      <c r="ETK168" s="40"/>
      <c r="ETL168" s="40"/>
      <c r="ETM168" s="40"/>
      <c r="ETN168" s="40"/>
      <c r="ETO168" s="40"/>
      <c r="ETP168" s="40"/>
      <c r="ETQ168" s="40"/>
      <c r="ETR168" s="40"/>
      <c r="ETS168" s="40"/>
      <c r="ETT168" s="40"/>
      <c r="ETU168" s="40"/>
      <c r="ETV168" s="40"/>
      <c r="ETW168" s="40"/>
      <c r="ETX168" s="40"/>
      <c r="ETY168" s="40"/>
      <c r="ETZ168" s="40"/>
      <c r="EUA168" s="40"/>
      <c r="EUB168" s="40"/>
      <c r="EUC168" s="40"/>
      <c r="EUD168" s="40"/>
      <c r="EUE168" s="40"/>
      <c r="EUF168" s="40"/>
      <c r="EUG168" s="40"/>
      <c r="EUH168" s="40"/>
      <c r="EUI168" s="40"/>
      <c r="EUJ168" s="40"/>
      <c r="EUK168" s="40"/>
      <c r="EUL168" s="40"/>
      <c r="EUM168" s="40"/>
      <c r="EUN168" s="40"/>
      <c r="EUO168" s="40"/>
      <c r="EUP168" s="40"/>
      <c r="EUQ168" s="40"/>
      <c r="EUR168" s="40"/>
      <c r="EUS168" s="40"/>
      <c r="EUT168" s="40"/>
      <c r="EUU168" s="40"/>
      <c r="EUV168" s="40"/>
      <c r="EUW168" s="40"/>
      <c r="EUX168" s="40"/>
      <c r="EUY168" s="40"/>
      <c r="EUZ168" s="40"/>
      <c r="EVA168" s="40"/>
      <c r="EVB168" s="40"/>
      <c r="EVC168" s="40"/>
      <c r="EVD168" s="40"/>
      <c r="EVE168" s="40"/>
      <c r="EVF168" s="40"/>
      <c r="EVG168" s="40"/>
      <c r="EVH168" s="40"/>
      <c r="EVI168" s="40"/>
      <c r="EVJ168" s="40"/>
      <c r="EVK168" s="40"/>
      <c r="EVL168" s="40"/>
      <c r="EVM168" s="40"/>
      <c r="EVN168" s="40"/>
      <c r="EVO168" s="40"/>
      <c r="EVP168" s="40"/>
      <c r="EVQ168" s="40"/>
      <c r="EVR168" s="40"/>
      <c r="EVS168" s="40"/>
      <c r="EVT168" s="40"/>
      <c r="EVU168" s="40"/>
      <c r="EVV168" s="40"/>
      <c r="EVW168" s="40"/>
      <c r="EVX168" s="40"/>
      <c r="EVY168" s="40"/>
      <c r="EVZ168" s="40"/>
      <c r="EWA168" s="40"/>
      <c r="EWB168" s="40"/>
      <c r="EWC168" s="40"/>
      <c r="EWD168" s="40"/>
      <c r="EWE168" s="40"/>
      <c r="EWF168" s="40"/>
      <c r="EWG168" s="40"/>
      <c r="EWH168" s="40"/>
      <c r="EWI168" s="40"/>
      <c r="EWJ168" s="40"/>
      <c r="EWK168" s="40"/>
      <c r="EWL168" s="40"/>
      <c r="EWM168" s="40"/>
      <c r="EWN168" s="40"/>
      <c r="EWO168" s="40"/>
      <c r="EWP168" s="40"/>
      <c r="EWQ168" s="40"/>
      <c r="EWR168" s="40"/>
      <c r="EWS168" s="40"/>
      <c r="EWT168" s="40"/>
      <c r="EWU168" s="40"/>
      <c r="EWV168" s="40"/>
      <c r="EWW168" s="40"/>
      <c r="EWX168" s="40"/>
      <c r="EWY168" s="40"/>
      <c r="EWZ168" s="40"/>
      <c r="EXA168" s="40"/>
      <c r="EXB168" s="40"/>
      <c r="EXC168" s="40"/>
      <c r="EXD168" s="40"/>
      <c r="EXE168" s="40"/>
      <c r="EXF168" s="40"/>
      <c r="EXG168" s="40"/>
      <c r="EXH168" s="40"/>
      <c r="EXI168" s="40"/>
      <c r="EXJ168" s="40"/>
      <c r="EXK168" s="40"/>
      <c r="EXL168" s="40"/>
      <c r="EXM168" s="40"/>
      <c r="EXN168" s="40"/>
      <c r="EXO168" s="40"/>
      <c r="EXP168" s="40"/>
      <c r="EXQ168" s="40"/>
      <c r="EXR168" s="40"/>
      <c r="EXS168" s="40"/>
      <c r="EXT168" s="40"/>
      <c r="EXU168" s="40"/>
      <c r="EXV168" s="40"/>
      <c r="EXW168" s="40"/>
      <c r="EXX168" s="40"/>
      <c r="EXY168" s="40"/>
      <c r="EXZ168" s="40"/>
      <c r="EYA168" s="40"/>
      <c r="EYB168" s="40"/>
      <c r="EYC168" s="40"/>
      <c r="EYD168" s="40"/>
      <c r="EYE168" s="40"/>
      <c r="EYF168" s="40"/>
      <c r="EYG168" s="40"/>
      <c r="EYH168" s="40"/>
      <c r="EYI168" s="40"/>
      <c r="EYJ168" s="40"/>
      <c r="EYK168" s="40"/>
      <c r="EYL168" s="40"/>
      <c r="EYM168" s="40"/>
      <c r="EYN168" s="40"/>
      <c r="EYO168" s="40"/>
      <c r="EYP168" s="40"/>
      <c r="EYQ168" s="40"/>
      <c r="EYR168" s="40"/>
      <c r="EYS168" s="40"/>
      <c r="EYT168" s="40"/>
      <c r="EYU168" s="40"/>
      <c r="EYV168" s="40"/>
      <c r="EYW168" s="40"/>
      <c r="EYX168" s="40"/>
      <c r="EYY168" s="40"/>
      <c r="EYZ168" s="40"/>
      <c r="EZA168" s="40"/>
      <c r="EZB168" s="40"/>
      <c r="EZC168" s="40"/>
      <c r="EZD168" s="40"/>
      <c r="EZE168" s="40"/>
      <c r="EZF168" s="40"/>
      <c r="EZG168" s="40"/>
      <c r="EZH168" s="40"/>
      <c r="EZI168" s="40"/>
      <c r="EZJ168" s="40"/>
      <c r="EZK168" s="40"/>
      <c r="EZL168" s="40"/>
      <c r="EZM168" s="40"/>
      <c r="EZN168" s="40"/>
      <c r="EZO168" s="40"/>
      <c r="EZP168" s="40"/>
      <c r="EZQ168" s="40"/>
      <c r="EZR168" s="40"/>
      <c r="EZS168" s="40"/>
      <c r="EZT168" s="40"/>
      <c r="EZU168" s="40"/>
      <c r="EZV168" s="40"/>
      <c r="EZW168" s="40"/>
      <c r="EZX168" s="40"/>
      <c r="EZY168" s="40"/>
      <c r="EZZ168" s="40"/>
      <c r="FAA168" s="40"/>
      <c r="FAB168" s="40"/>
      <c r="FAC168" s="40"/>
      <c r="FAD168" s="40"/>
      <c r="FAE168" s="40"/>
      <c r="FAF168" s="40"/>
      <c r="FAG168" s="40"/>
      <c r="FAH168" s="40"/>
      <c r="FAI168" s="40"/>
      <c r="FAJ168" s="40"/>
      <c r="FAK168" s="40"/>
      <c r="FAL168" s="40"/>
      <c r="FAM168" s="40"/>
      <c r="FAN168" s="40"/>
      <c r="FAO168" s="40"/>
      <c r="FAP168" s="40"/>
      <c r="FAQ168" s="40"/>
      <c r="FAR168" s="40"/>
      <c r="FAS168" s="40"/>
      <c r="FAT168" s="40"/>
      <c r="FAU168" s="40"/>
      <c r="FAV168" s="40"/>
      <c r="FAW168" s="40"/>
      <c r="FAX168" s="40"/>
      <c r="FAY168" s="40"/>
      <c r="FAZ168" s="40"/>
      <c r="FBA168" s="40"/>
      <c r="FBB168" s="40"/>
      <c r="FBC168" s="40"/>
      <c r="FBD168" s="40"/>
      <c r="FBE168" s="40"/>
      <c r="FBF168" s="40"/>
      <c r="FBG168" s="40"/>
      <c r="FBH168" s="40"/>
      <c r="FBI168" s="40"/>
      <c r="FBJ168" s="40"/>
      <c r="FBK168" s="40"/>
      <c r="FBL168" s="40"/>
      <c r="FBM168" s="40"/>
      <c r="FBN168" s="40"/>
      <c r="FBO168" s="40"/>
      <c r="FBP168" s="40"/>
      <c r="FBQ168" s="40"/>
      <c r="FBR168" s="40"/>
      <c r="FBS168" s="40"/>
      <c r="FBT168" s="40"/>
      <c r="FBU168" s="40"/>
      <c r="FBV168" s="40"/>
      <c r="FBW168" s="40"/>
      <c r="FBX168" s="40"/>
      <c r="FBY168" s="40"/>
      <c r="FBZ168" s="40"/>
      <c r="FCA168" s="40"/>
      <c r="FCB168" s="40"/>
      <c r="FCC168" s="40"/>
      <c r="FCD168" s="40"/>
      <c r="FCE168" s="40"/>
      <c r="FCF168" s="40"/>
      <c r="FCG168" s="40"/>
      <c r="FCH168" s="40"/>
      <c r="FCI168" s="40"/>
      <c r="FCJ168" s="40"/>
      <c r="FCK168" s="40"/>
      <c r="FCL168" s="40"/>
      <c r="FCM168" s="40"/>
      <c r="FCN168" s="40"/>
      <c r="FCO168" s="40"/>
      <c r="FCP168" s="40"/>
      <c r="FCQ168" s="40"/>
      <c r="FCR168" s="40"/>
      <c r="FCS168" s="40"/>
      <c r="FCT168" s="40"/>
      <c r="FCU168" s="40"/>
      <c r="FCV168" s="40"/>
      <c r="FCW168" s="40"/>
      <c r="FCX168" s="40"/>
      <c r="FCY168" s="40"/>
      <c r="FCZ168" s="40"/>
      <c r="FDA168" s="40"/>
      <c r="FDB168" s="40"/>
      <c r="FDC168" s="40"/>
      <c r="FDD168" s="40"/>
      <c r="FDE168" s="40"/>
      <c r="FDF168" s="40"/>
      <c r="FDG168" s="40"/>
      <c r="FDH168" s="40"/>
      <c r="FDI168" s="40"/>
      <c r="FDJ168" s="40"/>
      <c r="FDK168" s="40"/>
      <c r="FDL168" s="40"/>
      <c r="FDM168" s="40"/>
      <c r="FDN168" s="40"/>
      <c r="FDO168" s="40"/>
      <c r="FDP168" s="40"/>
      <c r="FDQ168" s="40"/>
      <c r="FDR168" s="40"/>
      <c r="FDS168" s="40"/>
      <c r="FDT168" s="40"/>
      <c r="FDU168" s="40"/>
      <c r="FDV168" s="40"/>
      <c r="FDW168" s="40"/>
      <c r="FDX168" s="40"/>
      <c r="FDY168" s="40"/>
      <c r="FDZ168" s="40"/>
      <c r="FEA168" s="40"/>
      <c r="FEB168" s="40"/>
      <c r="FEC168" s="40"/>
      <c r="FED168" s="40"/>
      <c r="FEE168" s="40"/>
      <c r="FEF168" s="40"/>
      <c r="FEG168" s="40"/>
      <c r="FEH168" s="40"/>
      <c r="FEI168" s="40"/>
      <c r="FEJ168" s="40"/>
      <c r="FEK168" s="40"/>
      <c r="FEL168" s="40"/>
      <c r="FEM168" s="40"/>
      <c r="FEN168" s="40"/>
      <c r="FEO168" s="40"/>
      <c r="FEP168" s="40"/>
      <c r="FEQ168" s="40"/>
      <c r="FER168" s="40"/>
      <c r="FES168" s="40"/>
      <c r="FET168" s="40"/>
      <c r="FEU168" s="40"/>
      <c r="FEV168" s="40"/>
      <c r="FEW168" s="40"/>
      <c r="FEX168" s="40"/>
      <c r="FEY168" s="40"/>
      <c r="FEZ168" s="40"/>
      <c r="FFA168" s="40"/>
      <c r="FFB168" s="40"/>
      <c r="FFC168" s="40"/>
      <c r="FFD168" s="40"/>
      <c r="FFE168" s="40"/>
      <c r="FFF168" s="40"/>
      <c r="FFG168" s="40"/>
      <c r="FFH168" s="40"/>
      <c r="FFI168" s="40"/>
      <c r="FFJ168" s="40"/>
      <c r="FFK168" s="40"/>
      <c r="FFL168" s="40"/>
      <c r="FFM168" s="40"/>
      <c r="FFN168" s="40"/>
      <c r="FFO168" s="40"/>
      <c r="FFP168" s="40"/>
      <c r="FFQ168" s="40"/>
      <c r="FFR168" s="40"/>
      <c r="FFS168" s="40"/>
      <c r="FFT168" s="40"/>
      <c r="FFU168" s="40"/>
      <c r="FFV168" s="40"/>
      <c r="FFW168" s="40"/>
      <c r="FFX168" s="40"/>
      <c r="FFY168" s="40"/>
      <c r="FFZ168" s="40"/>
      <c r="FGA168" s="40"/>
      <c r="FGB168" s="40"/>
      <c r="FGC168" s="40"/>
      <c r="FGD168" s="40"/>
      <c r="FGE168" s="40"/>
      <c r="FGF168" s="40"/>
      <c r="FGG168" s="40"/>
      <c r="FGH168" s="40"/>
      <c r="FGI168" s="40"/>
      <c r="FGJ168" s="40"/>
      <c r="FGK168" s="40"/>
      <c r="FGL168" s="40"/>
      <c r="FGM168" s="40"/>
      <c r="FGN168" s="40"/>
      <c r="FGO168" s="40"/>
      <c r="FGP168" s="40"/>
      <c r="FGQ168" s="40"/>
      <c r="FGR168" s="40"/>
      <c r="FGS168" s="40"/>
      <c r="FGT168" s="40"/>
      <c r="FGU168" s="40"/>
      <c r="FGV168" s="40"/>
      <c r="FGW168" s="40"/>
      <c r="FGX168" s="40"/>
      <c r="FGY168" s="40"/>
      <c r="FGZ168" s="40"/>
      <c r="FHA168" s="40"/>
      <c r="FHB168" s="40"/>
      <c r="FHC168" s="40"/>
      <c r="FHD168" s="40"/>
      <c r="FHE168" s="40"/>
      <c r="FHF168" s="40"/>
      <c r="FHG168" s="40"/>
      <c r="FHH168" s="40"/>
      <c r="FHI168" s="40"/>
      <c r="FHJ168" s="40"/>
      <c r="FHK168" s="40"/>
      <c r="FHL168" s="40"/>
      <c r="FHM168" s="40"/>
      <c r="FHN168" s="40"/>
      <c r="FHO168" s="40"/>
      <c r="FHP168" s="40"/>
      <c r="FHQ168" s="40"/>
      <c r="FHR168" s="40"/>
      <c r="FHS168" s="40"/>
      <c r="FHT168" s="40"/>
      <c r="FHU168" s="40"/>
      <c r="FHV168" s="40"/>
      <c r="FHW168" s="40"/>
      <c r="FHX168" s="40"/>
      <c r="FHY168" s="40"/>
      <c r="FHZ168" s="40"/>
      <c r="FIA168" s="40"/>
      <c r="FIB168" s="40"/>
      <c r="FIC168" s="40"/>
      <c r="FID168" s="40"/>
      <c r="FIE168" s="40"/>
      <c r="FIF168" s="40"/>
      <c r="FIG168" s="40"/>
      <c r="FIH168" s="40"/>
      <c r="FII168" s="40"/>
      <c r="FIJ168" s="40"/>
      <c r="FIK168" s="40"/>
      <c r="FIL168" s="40"/>
      <c r="FIM168" s="40"/>
      <c r="FIN168" s="40"/>
      <c r="FIO168" s="40"/>
      <c r="FIP168" s="40"/>
      <c r="FIQ168" s="40"/>
      <c r="FIR168" s="40"/>
      <c r="FIS168" s="40"/>
      <c r="FIT168" s="40"/>
      <c r="FIU168" s="40"/>
      <c r="FIV168" s="40"/>
      <c r="FIW168" s="40"/>
      <c r="FIX168" s="40"/>
      <c r="FIY168" s="40"/>
      <c r="FIZ168" s="40"/>
      <c r="FJA168" s="40"/>
      <c r="FJB168" s="40"/>
      <c r="FJC168" s="40"/>
      <c r="FJD168" s="40"/>
      <c r="FJE168" s="40"/>
      <c r="FJF168" s="40"/>
      <c r="FJG168" s="40"/>
      <c r="FJH168" s="40"/>
      <c r="FJI168" s="40"/>
      <c r="FJJ168" s="40"/>
      <c r="FJK168" s="40"/>
      <c r="FJL168" s="40"/>
      <c r="FJM168" s="40"/>
      <c r="FJN168" s="40"/>
      <c r="FJO168" s="40"/>
      <c r="FJP168" s="40"/>
      <c r="FJQ168" s="40"/>
      <c r="FJR168" s="40"/>
      <c r="FJS168" s="40"/>
      <c r="FJT168" s="40"/>
      <c r="FJU168" s="40"/>
      <c r="FJV168" s="40"/>
      <c r="FJW168" s="40"/>
      <c r="FJX168" s="40"/>
      <c r="FJY168" s="40"/>
      <c r="FJZ168" s="40"/>
      <c r="FKA168" s="40"/>
      <c r="FKB168" s="40"/>
      <c r="FKC168" s="40"/>
      <c r="FKD168" s="40"/>
      <c r="FKE168" s="40"/>
      <c r="FKF168" s="40"/>
      <c r="FKG168" s="40"/>
      <c r="FKH168" s="40"/>
      <c r="FKI168" s="40"/>
      <c r="FKJ168" s="40"/>
      <c r="FKK168" s="40"/>
      <c r="FKL168" s="40"/>
      <c r="FKM168" s="40"/>
      <c r="FKN168" s="40"/>
      <c r="FKO168" s="40"/>
      <c r="FKP168" s="40"/>
      <c r="FKQ168" s="40"/>
      <c r="FKR168" s="40"/>
      <c r="FKS168" s="40"/>
      <c r="FKT168" s="40"/>
      <c r="FKU168" s="40"/>
      <c r="FKV168" s="40"/>
      <c r="FKW168" s="40"/>
      <c r="FKX168" s="40"/>
      <c r="FKY168" s="40"/>
      <c r="FKZ168" s="40"/>
      <c r="FLA168" s="40"/>
      <c r="FLB168" s="40"/>
      <c r="FLC168" s="40"/>
      <c r="FLD168" s="40"/>
      <c r="FLE168" s="40"/>
      <c r="FLF168" s="40"/>
      <c r="FLG168" s="40"/>
      <c r="FLH168" s="40"/>
      <c r="FLI168" s="40"/>
      <c r="FLJ168" s="40"/>
      <c r="FLK168" s="40"/>
      <c r="FLL168" s="40"/>
      <c r="FLM168" s="40"/>
      <c r="FLN168" s="40"/>
      <c r="FLO168" s="40"/>
      <c r="FLP168" s="40"/>
      <c r="FLQ168" s="40"/>
      <c r="FLR168" s="40"/>
      <c r="FLS168" s="40"/>
      <c r="FLT168" s="40"/>
      <c r="FLU168" s="40"/>
      <c r="FLV168" s="40"/>
      <c r="FLW168" s="40"/>
      <c r="FLX168" s="40"/>
      <c r="FLY168" s="40"/>
      <c r="FLZ168" s="40"/>
      <c r="FMA168" s="40"/>
      <c r="FMB168" s="40"/>
      <c r="FMC168" s="40"/>
      <c r="FMD168" s="40"/>
      <c r="FME168" s="40"/>
      <c r="FMF168" s="40"/>
      <c r="FMG168" s="40"/>
      <c r="FMH168" s="40"/>
      <c r="FMI168" s="40"/>
      <c r="FMJ168" s="40"/>
      <c r="FMK168" s="40"/>
      <c r="FML168" s="40"/>
      <c r="FMM168" s="40"/>
      <c r="FMN168" s="40"/>
      <c r="FMO168" s="40"/>
      <c r="FMP168" s="40"/>
      <c r="FMQ168" s="40"/>
      <c r="FMR168" s="40"/>
      <c r="FMS168" s="40"/>
      <c r="FMT168" s="40"/>
      <c r="FMU168" s="40"/>
      <c r="FMV168" s="40"/>
      <c r="FMW168" s="40"/>
      <c r="FMX168" s="40"/>
      <c r="FMY168" s="40"/>
      <c r="FMZ168" s="40"/>
      <c r="FNA168" s="40"/>
      <c r="FNB168" s="40"/>
      <c r="FNC168" s="40"/>
      <c r="FND168" s="40"/>
      <c r="FNE168" s="40"/>
      <c r="FNF168" s="40"/>
      <c r="FNG168" s="40"/>
      <c r="FNH168" s="40"/>
      <c r="FNI168" s="40"/>
      <c r="FNJ168" s="40"/>
      <c r="FNK168" s="40"/>
      <c r="FNL168" s="40"/>
      <c r="FNM168" s="40"/>
      <c r="FNN168" s="40"/>
      <c r="FNO168" s="40"/>
      <c r="FNP168" s="40"/>
      <c r="FNQ168" s="40"/>
      <c r="FNR168" s="40"/>
      <c r="FNS168" s="40"/>
      <c r="FNT168" s="40"/>
      <c r="FNU168" s="40"/>
      <c r="FNV168" s="40"/>
      <c r="FNW168" s="40"/>
      <c r="FNX168" s="40"/>
      <c r="FNY168" s="40"/>
      <c r="FNZ168" s="40"/>
      <c r="FOA168" s="40"/>
      <c r="FOB168" s="40"/>
      <c r="FOC168" s="40"/>
      <c r="FOD168" s="40"/>
      <c r="FOE168" s="40"/>
      <c r="FOF168" s="40"/>
      <c r="FOG168" s="40"/>
      <c r="FOH168" s="40"/>
      <c r="FOI168" s="40"/>
      <c r="FOJ168" s="40"/>
      <c r="FOK168" s="40"/>
      <c r="FOL168" s="40"/>
      <c r="FOM168" s="40"/>
      <c r="FON168" s="40"/>
      <c r="FOO168" s="40"/>
      <c r="FOP168" s="40"/>
      <c r="FOQ168" s="40"/>
      <c r="FOR168" s="40"/>
      <c r="FOS168" s="40"/>
      <c r="FOT168" s="40"/>
      <c r="FOU168" s="40"/>
      <c r="FOV168" s="40"/>
      <c r="FOW168" s="40"/>
      <c r="FOX168" s="40"/>
      <c r="FOY168" s="40"/>
      <c r="FOZ168" s="40"/>
      <c r="FPA168" s="40"/>
      <c r="FPB168" s="40"/>
      <c r="FPC168" s="40"/>
      <c r="FPD168" s="40"/>
      <c r="FPE168" s="40"/>
      <c r="FPF168" s="40"/>
      <c r="FPG168" s="40"/>
      <c r="FPH168" s="40"/>
      <c r="FPI168" s="40"/>
      <c r="FPJ168" s="40"/>
      <c r="FPK168" s="40"/>
      <c r="FPL168" s="40"/>
      <c r="FPM168" s="40"/>
      <c r="FPN168" s="40"/>
      <c r="FPO168" s="40"/>
      <c r="FPP168" s="40"/>
      <c r="FPQ168" s="40"/>
      <c r="FPR168" s="40"/>
      <c r="FPS168" s="40"/>
      <c r="FPT168" s="40"/>
      <c r="FPU168" s="40"/>
      <c r="FPV168" s="40"/>
      <c r="FPW168" s="40"/>
      <c r="FPX168" s="40"/>
      <c r="FPY168" s="40"/>
      <c r="FPZ168" s="40"/>
      <c r="FQA168" s="40"/>
      <c r="FQB168" s="40"/>
      <c r="FQC168" s="40"/>
      <c r="FQD168" s="40"/>
      <c r="FQE168" s="40"/>
      <c r="FQF168" s="40"/>
      <c r="FQG168" s="40"/>
      <c r="FQH168" s="40"/>
      <c r="FQI168" s="40"/>
      <c r="FQJ168" s="40"/>
      <c r="FQK168" s="40"/>
      <c r="FQL168" s="40"/>
      <c r="FQM168" s="40"/>
      <c r="FQN168" s="40"/>
      <c r="FQO168" s="40"/>
      <c r="FQP168" s="40"/>
      <c r="FQQ168" s="40"/>
      <c r="FQR168" s="40"/>
      <c r="FQS168" s="40"/>
      <c r="FQT168" s="40"/>
      <c r="FQU168" s="40"/>
      <c r="FQV168" s="40"/>
      <c r="FQW168" s="40"/>
      <c r="FQX168" s="40"/>
      <c r="FQY168" s="40"/>
      <c r="FQZ168" s="40"/>
      <c r="FRA168" s="40"/>
      <c r="FRB168" s="40"/>
      <c r="FRC168" s="40"/>
      <c r="FRD168" s="40"/>
      <c r="FRE168" s="40"/>
      <c r="FRF168" s="40"/>
      <c r="FRG168" s="40"/>
      <c r="FRH168" s="40"/>
      <c r="FRI168" s="40"/>
      <c r="FRJ168" s="40"/>
      <c r="FRK168" s="40"/>
      <c r="FRL168" s="40"/>
      <c r="FRM168" s="40"/>
      <c r="FRN168" s="40"/>
      <c r="FRO168" s="40"/>
      <c r="FRP168" s="40"/>
      <c r="FRQ168" s="40"/>
      <c r="FRR168" s="40"/>
      <c r="FRS168" s="40"/>
      <c r="FRT168" s="40"/>
      <c r="FRU168" s="40"/>
      <c r="FRV168" s="40"/>
      <c r="FRW168" s="40"/>
      <c r="FRX168" s="40"/>
      <c r="FRY168" s="40"/>
      <c r="FRZ168" s="40"/>
      <c r="FSA168" s="40"/>
      <c r="FSB168" s="40"/>
      <c r="FSC168" s="40"/>
      <c r="FSD168" s="40"/>
      <c r="FSE168" s="40"/>
      <c r="FSF168" s="40"/>
      <c r="FSG168" s="40"/>
      <c r="FSH168" s="40"/>
      <c r="FSI168" s="40"/>
      <c r="FSJ168" s="40"/>
      <c r="FSK168" s="40"/>
      <c r="FSL168" s="40"/>
      <c r="FSM168" s="40"/>
      <c r="FSN168" s="40"/>
      <c r="FSO168" s="40"/>
      <c r="FSP168" s="40"/>
      <c r="FSQ168" s="40"/>
      <c r="FSR168" s="40"/>
      <c r="FSS168" s="40"/>
      <c r="FST168" s="40"/>
      <c r="FSU168" s="40"/>
      <c r="FSV168" s="40"/>
      <c r="FSW168" s="40"/>
      <c r="FSX168" s="40"/>
      <c r="FSY168" s="40"/>
      <c r="FSZ168" s="40"/>
      <c r="FTA168" s="40"/>
      <c r="FTB168" s="40"/>
      <c r="FTC168" s="40"/>
      <c r="FTD168" s="40"/>
      <c r="FTE168" s="40"/>
      <c r="FTF168" s="40"/>
      <c r="FTG168" s="40"/>
      <c r="FTH168" s="40"/>
      <c r="FTI168" s="40"/>
      <c r="FTJ168" s="40"/>
      <c r="FTK168" s="40"/>
      <c r="FTL168" s="40"/>
      <c r="FTM168" s="40"/>
      <c r="FTN168" s="40"/>
      <c r="FTO168" s="40"/>
      <c r="FTP168" s="40"/>
      <c r="FTQ168" s="40"/>
      <c r="FTR168" s="40"/>
      <c r="FTS168" s="40"/>
      <c r="FTT168" s="40"/>
      <c r="FTU168" s="40"/>
      <c r="FTV168" s="40"/>
      <c r="FTW168" s="40"/>
      <c r="FTX168" s="40"/>
      <c r="FTY168" s="40"/>
      <c r="FTZ168" s="40"/>
      <c r="FUA168" s="40"/>
      <c r="FUB168" s="40"/>
      <c r="FUC168" s="40"/>
      <c r="FUD168" s="40"/>
      <c r="FUE168" s="40"/>
      <c r="FUF168" s="40"/>
      <c r="FUG168" s="40"/>
      <c r="FUH168" s="40"/>
      <c r="FUI168" s="40"/>
      <c r="FUJ168" s="40"/>
      <c r="FUK168" s="40"/>
      <c r="FUL168" s="40"/>
      <c r="FUM168" s="40"/>
      <c r="FUN168" s="40"/>
      <c r="FUO168" s="40"/>
      <c r="FUP168" s="40"/>
      <c r="FUQ168" s="40"/>
      <c r="FUR168" s="40"/>
      <c r="FUS168" s="40"/>
      <c r="FUT168" s="40"/>
      <c r="FUU168" s="40"/>
      <c r="FUV168" s="40"/>
      <c r="FUW168" s="40"/>
      <c r="FUX168" s="40"/>
      <c r="FUY168" s="40"/>
      <c r="FUZ168" s="40"/>
      <c r="FVA168" s="40"/>
      <c r="FVB168" s="40"/>
      <c r="FVC168" s="40"/>
      <c r="FVD168" s="40"/>
      <c r="FVE168" s="40"/>
      <c r="FVF168" s="40"/>
      <c r="FVG168" s="40"/>
      <c r="FVH168" s="40"/>
      <c r="FVI168" s="40"/>
      <c r="FVJ168" s="40"/>
      <c r="FVK168" s="40"/>
      <c r="FVL168" s="40"/>
      <c r="FVM168" s="40"/>
      <c r="FVN168" s="40"/>
      <c r="FVO168" s="40"/>
      <c r="FVP168" s="40"/>
      <c r="FVQ168" s="40"/>
      <c r="FVR168" s="40"/>
      <c r="FVS168" s="40"/>
      <c r="FVT168" s="40"/>
      <c r="FVU168" s="40"/>
      <c r="FVV168" s="40"/>
      <c r="FVW168" s="40"/>
      <c r="FVX168" s="40"/>
      <c r="FVY168" s="40"/>
      <c r="FVZ168" s="40"/>
      <c r="FWA168" s="40"/>
      <c r="FWB168" s="40"/>
      <c r="FWC168" s="40"/>
      <c r="FWD168" s="40"/>
      <c r="FWE168" s="40"/>
      <c r="FWF168" s="40"/>
      <c r="FWG168" s="40"/>
      <c r="FWH168" s="40"/>
      <c r="FWI168" s="40"/>
      <c r="FWJ168" s="40"/>
      <c r="FWK168" s="40"/>
      <c r="FWL168" s="40"/>
      <c r="FWM168" s="40"/>
      <c r="FWN168" s="40"/>
      <c r="FWO168" s="40"/>
      <c r="FWP168" s="40"/>
      <c r="FWQ168" s="40"/>
      <c r="FWR168" s="40"/>
      <c r="FWS168" s="40"/>
      <c r="FWT168" s="40"/>
      <c r="FWU168" s="40"/>
      <c r="FWV168" s="40"/>
      <c r="FWW168" s="40"/>
      <c r="FWX168" s="40"/>
      <c r="FWY168" s="40"/>
      <c r="FWZ168" s="40"/>
      <c r="FXA168" s="40"/>
      <c r="FXB168" s="40"/>
      <c r="FXC168" s="40"/>
      <c r="FXD168" s="40"/>
      <c r="FXE168" s="40"/>
      <c r="FXF168" s="40"/>
      <c r="FXG168" s="40"/>
      <c r="FXH168" s="40"/>
      <c r="FXI168" s="40"/>
      <c r="FXJ168" s="40"/>
      <c r="FXK168" s="40"/>
      <c r="FXL168" s="40"/>
      <c r="FXM168" s="40"/>
      <c r="FXN168" s="40"/>
      <c r="FXO168" s="40"/>
      <c r="FXP168" s="40"/>
      <c r="FXQ168" s="40"/>
      <c r="FXR168" s="40"/>
      <c r="FXS168" s="40"/>
      <c r="FXT168" s="40"/>
      <c r="FXU168" s="40"/>
      <c r="FXV168" s="40"/>
      <c r="FXW168" s="40"/>
      <c r="FXX168" s="40"/>
      <c r="FXY168" s="40"/>
      <c r="FXZ168" s="40"/>
      <c r="FYA168" s="40"/>
      <c r="FYB168" s="40"/>
      <c r="FYC168" s="40"/>
      <c r="FYD168" s="40"/>
      <c r="FYE168" s="40"/>
      <c r="FYF168" s="40"/>
      <c r="FYG168" s="40"/>
      <c r="FYH168" s="40"/>
      <c r="FYI168" s="40"/>
      <c r="FYJ168" s="40"/>
      <c r="FYK168" s="40"/>
      <c r="FYL168" s="40"/>
      <c r="FYM168" s="40"/>
      <c r="FYN168" s="40"/>
      <c r="FYO168" s="40"/>
      <c r="FYP168" s="40"/>
      <c r="FYQ168" s="40"/>
      <c r="FYR168" s="40"/>
      <c r="FYS168" s="40"/>
      <c r="FYT168" s="40"/>
      <c r="FYU168" s="40"/>
      <c r="FYV168" s="40"/>
      <c r="FYW168" s="40"/>
      <c r="FYX168" s="40"/>
      <c r="FYY168" s="40"/>
      <c r="FYZ168" s="40"/>
      <c r="FZA168" s="40"/>
      <c r="FZB168" s="40"/>
      <c r="FZC168" s="40"/>
      <c r="FZD168" s="40"/>
      <c r="FZE168" s="40"/>
      <c r="FZF168" s="40"/>
      <c r="FZG168" s="40"/>
      <c r="FZH168" s="40"/>
      <c r="FZI168" s="40"/>
      <c r="FZJ168" s="40"/>
      <c r="FZK168" s="40"/>
      <c r="FZL168" s="40"/>
      <c r="FZM168" s="40"/>
      <c r="FZN168" s="40"/>
      <c r="FZO168" s="40"/>
      <c r="FZP168" s="40"/>
      <c r="FZQ168" s="40"/>
      <c r="FZR168" s="40"/>
      <c r="FZS168" s="40"/>
      <c r="FZT168" s="40"/>
      <c r="FZU168" s="40"/>
      <c r="FZV168" s="40"/>
      <c r="FZW168" s="40"/>
      <c r="FZX168" s="40"/>
      <c r="FZY168" s="40"/>
      <c r="FZZ168" s="40"/>
      <c r="GAA168" s="40"/>
      <c r="GAB168" s="40"/>
      <c r="GAC168" s="40"/>
      <c r="GAD168" s="40"/>
      <c r="GAE168" s="40"/>
      <c r="GAF168" s="40"/>
      <c r="GAG168" s="40"/>
      <c r="GAH168" s="40"/>
      <c r="GAI168" s="40"/>
      <c r="GAJ168" s="40"/>
      <c r="GAK168" s="40"/>
      <c r="GAL168" s="40"/>
      <c r="GAM168" s="40"/>
      <c r="GAN168" s="40"/>
      <c r="GAO168" s="40"/>
      <c r="GAP168" s="40"/>
      <c r="GAQ168" s="40"/>
      <c r="GAR168" s="40"/>
      <c r="GAS168" s="40"/>
      <c r="GAT168" s="40"/>
      <c r="GAU168" s="40"/>
      <c r="GAV168" s="40"/>
      <c r="GAW168" s="40"/>
      <c r="GAX168" s="40"/>
      <c r="GAY168" s="40"/>
      <c r="GAZ168" s="40"/>
      <c r="GBA168" s="40"/>
      <c r="GBB168" s="40"/>
      <c r="GBC168" s="40"/>
      <c r="GBD168" s="40"/>
      <c r="GBE168" s="40"/>
      <c r="GBF168" s="40"/>
      <c r="GBG168" s="40"/>
      <c r="GBH168" s="40"/>
      <c r="GBI168" s="40"/>
      <c r="GBJ168" s="40"/>
      <c r="GBK168" s="40"/>
      <c r="GBL168" s="40"/>
      <c r="GBM168" s="40"/>
      <c r="GBN168" s="40"/>
      <c r="GBO168" s="40"/>
      <c r="GBP168" s="40"/>
      <c r="GBQ168" s="40"/>
      <c r="GBR168" s="40"/>
      <c r="GBS168" s="40"/>
      <c r="GBT168" s="40"/>
      <c r="GBU168" s="40"/>
      <c r="GBV168" s="40"/>
      <c r="GBW168" s="40"/>
      <c r="GBX168" s="40"/>
      <c r="GBY168" s="40"/>
      <c r="GBZ168" s="40"/>
      <c r="GCA168" s="40"/>
      <c r="GCB168" s="40"/>
      <c r="GCC168" s="40"/>
      <c r="GCD168" s="40"/>
      <c r="GCE168" s="40"/>
      <c r="GCF168" s="40"/>
      <c r="GCG168" s="40"/>
      <c r="GCH168" s="40"/>
      <c r="GCI168" s="40"/>
      <c r="GCJ168" s="40"/>
      <c r="GCK168" s="40"/>
      <c r="GCL168" s="40"/>
      <c r="GCM168" s="40"/>
      <c r="GCN168" s="40"/>
      <c r="GCO168" s="40"/>
      <c r="GCP168" s="40"/>
      <c r="GCQ168" s="40"/>
      <c r="GCR168" s="40"/>
      <c r="GCS168" s="40"/>
      <c r="GCT168" s="40"/>
      <c r="GCU168" s="40"/>
      <c r="GCV168" s="40"/>
      <c r="GCW168" s="40"/>
      <c r="GCX168" s="40"/>
      <c r="GCY168" s="40"/>
      <c r="GCZ168" s="40"/>
      <c r="GDA168" s="40"/>
      <c r="GDB168" s="40"/>
      <c r="GDC168" s="40"/>
      <c r="GDD168" s="40"/>
      <c r="GDE168" s="40"/>
      <c r="GDF168" s="40"/>
      <c r="GDG168" s="40"/>
      <c r="GDH168" s="40"/>
      <c r="GDI168" s="40"/>
      <c r="GDJ168" s="40"/>
      <c r="GDK168" s="40"/>
      <c r="GDL168" s="40"/>
      <c r="GDM168" s="40"/>
      <c r="GDN168" s="40"/>
      <c r="GDO168" s="40"/>
      <c r="GDP168" s="40"/>
      <c r="GDQ168" s="40"/>
      <c r="GDR168" s="40"/>
      <c r="GDS168" s="40"/>
      <c r="GDT168" s="40"/>
      <c r="GDU168" s="40"/>
      <c r="GDV168" s="40"/>
      <c r="GDW168" s="40"/>
      <c r="GDX168" s="40"/>
      <c r="GDY168" s="40"/>
      <c r="GDZ168" s="40"/>
      <c r="GEA168" s="40"/>
      <c r="GEB168" s="40"/>
      <c r="GEC168" s="40"/>
      <c r="GED168" s="40"/>
      <c r="GEE168" s="40"/>
      <c r="GEF168" s="40"/>
      <c r="GEG168" s="40"/>
      <c r="GEH168" s="40"/>
      <c r="GEI168" s="40"/>
      <c r="GEJ168" s="40"/>
      <c r="GEK168" s="40"/>
      <c r="GEL168" s="40"/>
      <c r="GEM168" s="40"/>
      <c r="GEN168" s="40"/>
      <c r="GEO168" s="40"/>
      <c r="GEP168" s="40"/>
      <c r="GEQ168" s="40"/>
      <c r="GER168" s="40"/>
      <c r="GES168" s="40"/>
      <c r="GET168" s="40"/>
      <c r="GEU168" s="40"/>
      <c r="GEV168" s="40"/>
      <c r="GEW168" s="40"/>
      <c r="GEX168" s="40"/>
      <c r="GEY168" s="40"/>
      <c r="GEZ168" s="40"/>
      <c r="GFA168" s="40"/>
      <c r="GFB168" s="40"/>
      <c r="GFC168" s="40"/>
      <c r="GFD168" s="40"/>
      <c r="GFE168" s="40"/>
      <c r="GFF168" s="40"/>
      <c r="GFG168" s="40"/>
      <c r="GFH168" s="40"/>
      <c r="GFI168" s="40"/>
      <c r="GFJ168" s="40"/>
      <c r="GFK168" s="40"/>
      <c r="GFL168" s="40"/>
      <c r="GFM168" s="40"/>
      <c r="GFN168" s="40"/>
      <c r="GFO168" s="40"/>
      <c r="GFP168" s="40"/>
      <c r="GFQ168" s="40"/>
      <c r="GFR168" s="40"/>
      <c r="GFS168" s="40"/>
      <c r="GFT168" s="40"/>
      <c r="GFU168" s="40"/>
      <c r="GFV168" s="40"/>
      <c r="GFW168" s="40"/>
      <c r="GFX168" s="40"/>
      <c r="GFY168" s="40"/>
      <c r="GFZ168" s="40"/>
      <c r="GGA168" s="40"/>
      <c r="GGB168" s="40"/>
      <c r="GGC168" s="40"/>
      <c r="GGD168" s="40"/>
      <c r="GGE168" s="40"/>
      <c r="GGF168" s="40"/>
      <c r="GGG168" s="40"/>
      <c r="GGH168" s="40"/>
      <c r="GGI168" s="40"/>
      <c r="GGJ168" s="40"/>
      <c r="GGK168" s="40"/>
      <c r="GGL168" s="40"/>
      <c r="GGM168" s="40"/>
      <c r="GGN168" s="40"/>
      <c r="GGO168" s="40"/>
      <c r="GGP168" s="40"/>
      <c r="GGQ168" s="40"/>
      <c r="GGR168" s="40"/>
      <c r="GGS168" s="40"/>
      <c r="GGT168" s="40"/>
      <c r="GGU168" s="40"/>
      <c r="GGV168" s="40"/>
      <c r="GGW168" s="40"/>
      <c r="GGX168" s="40"/>
      <c r="GGY168" s="40"/>
      <c r="GGZ168" s="40"/>
      <c r="GHA168" s="40"/>
      <c r="GHB168" s="40"/>
      <c r="GHC168" s="40"/>
      <c r="GHD168" s="40"/>
      <c r="GHE168" s="40"/>
      <c r="GHF168" s="40"/>
      <c r="GHG168" s="40"/>
      <c r="GHH168" s="40"/>
      <c r="GHI168" s="40"/>
      <c r="GHJ168" s="40"/>
      <c r="GHK168" s="40"/>
      <c r="GHL168" s="40"/>
      <c r="GHM168" s="40"/>
      <c r="GHN168" s="40"/>
      <c r="GHO168" s="40"/>
      <c r="GHP168" s="40"/>
      <c r="GHQ168" s="40"/>
      <c r="GHR168" s="40"/>
      <c r="GHS168" s="40"/>
      <c r="GHT168" s="40"/>
      <c r="GHU168" s="40"/>
      <c r="GHV168" s="40"/>
      <c r="GHW168" s="40"/>
      <c r="GHX168" s="40"/>
      <c r="GHY168" s="40"/>
      <c r="GHZ168" s="40"/>
      <c r="GIA168" s="40"/>
      <c r="GIB168" s="40"/>
      <c r="GIC168" s="40"/>
      <c r="GID168" s="40"/>
      <c r="GIE168" s="40"/>
      <c r="GIF168" s="40"/>
      <c r="GIG168" s="40"/>
      <c r="GIH168" s="40"/>
      <c r="GII168" s="40"/>
      <c r="GIJ168" s="40"/>
      <c r="GIK168" s="40"/>
      <c r="GIL168" s="40"/>
      <c r="GIM168" s="40"/>
      <c r="GIN168" s="40"/>
      <c r="GIO168" s="40"/>
      <c r="GIP168" s="40"/>
      <c r="GIQ168" s="40"/>
      <c r="GIR168" s="40"/>
      <c r="GIS168" s="40"/>
      <c r="GIT168" s="40"/>
      <c r="GIU168" s="40"/>
      <c r="GIV168" s="40"/>
      <c r="GIW168" s="40"/>
      <c r="GIX168" s="40"/>
      <c r="GIY168" s="40"/>
      <c r="GIZ168" s="40"/>
      <c r="GJA168" s="40"/>
      <c r="GJB168" s="40"/>
      <c r="GJC168" s="40"/>
      <c r="GJD168" s="40"/>
      <c r="GJE168" s="40"/>
      <c r="GJF168" s="40"/>
      <c r="GJG168" s="40"/>
      <c r="GJH168" s="40"/>
      <c r="GJI168" s="40"/>
      <c r="GJJ168" s="40"/>
      <c r="GJK168" s="40"/>
      <c r="GJL168" s="40"/>
      <c r="GJM168" s="40"/>
      <c r="GJN168" s="40"/>
      <c r="GJO168" s="40"/>
      <c r="GJP168" s="40"/>
      <c r="GJQ168" s="40"/>
      <c r="GJR168" s="40"/>
      <c r="GJS168" s="40"/>
      <c r="GJT168" s="40"/>
      <c r="GJU168" s="40"/>
      <c r="GJV168" s="40"/>
      <c r="GJW168" s="40"/>
      <c r="GJX168" s="40"/>
      <c r="GJY168" s="40"/>
      <c r="GJZ168" s="40"/>
      <c r="GKA168" s="40"/>
      <c r="GKB168" s="40"/>
      <c r="GKC168" s="40"/>
      <c r="GKD168" s="40"/>
      <c r="GKE168" s="40"/>
      <c r="GKF168" s="40"/>
      <c r="GKG168" s="40"/>
      <c r="GKH168" s="40"/>
      <c r="GKI168" s="40"/>
      <c r="GKJ168" s="40"/>
      <c r="GKK168" s="40"/>
      <c r="GKL168" s="40"/>
      <c r="GKM168" s="40"/>
      <c r="GKN168" s="40"/>
      <c r="GKO168" s="40"/>
      <c r="GKP168" s="40"/>
      <c r="GKQ168" s="40"/>
      <c r="GKR168" s="40"/>
      <c r="GKS168" s="40"/>
      <c r="GKT168" s="40"/>
      <c r="GKU168" s="40"/>
      <c r="GKV168" s="40"/>
      <c r="GKW168" s="40"/>
      <c r="GKX168" s="40"/>
      <c r="GKY168" s="40"/>
      <c r="GKZ168" s="40"/>
      <c r="GLA168" s="40"/>
      <c r="GLB168" s="40"/>
      <c r="GLC168" s="40"/>
      <c r="GLD168" s="40"/>
      <c r="GLE168" s="40"/>
      <c r="GLF168" s="40"/>
      <c r="GLG168" s="40"/>
      <c r="GLH168" s="40"/>
      <c r="GLI168" s="40"/>
      <c r="GLJ168" s="40"/>
      <c r="GLK168" s="40"/>
      <c r="GLL168" s="40"/>
      <c r="GLM168" s="40"/>
      <c r="GLN168" s="40"/>
      <c r="GLO168" s="40"/>
      <c r="GLP168" s="40"/>
      <c r="GLQ168" s="40"/>
      <c r="GLR168" s="40"/>
      <c r="GLS168" s="40"/>
      <c r="GLT168" s="40"/>
      <c r="GLU168" s="40"/>
      <c r="GLV168" s="40"/>
      <c r="GLW168" s="40"/>
      <c r="GLX168" s="40"/>
      <c r="GLY168" s="40"/>
      <c r="GLZ168" s="40"/>
      <c r="GMA168" s="40"/>
      <c r="GMB168" s="40"/>
      <c r="GMC168" s="40"/>
      <c r="GMD168" s="40"/>
      <c r="GME168" s="40"/>
      <c r="GMF168" s="40"/>
      <c r="GMG168" s="40"/>
      <c r="GMH168" s="40"/>
      <c r="GMI168" s="40"/>
      <c r="GMJ168" s="40"/>
      <c r="GMK168" s="40"/>
      <c r="GML168" s="40"/>
      <c r="GMM168" s="40"/>
      <c r="GMN168" s="40"/>
      <c r="GMO168" s="40"/>
      <c r="GMP168" s="40"/>
      <c r="GMQ168" s="40"/>
      <c r="GMR168" s="40"/>
      <c r="GMS168" s="40"/>
      <c r="GMT168" s="40"/>
      <c r="GMU168" s="40"/>
      <c r="GMV168" s="40"/>
      <c r="GMW168" s="40"/>
      <c r="GMX168" s="40"/>
      <c r="GMY168" s="40"/>
      <c r="GMZ168" s="40"/>
      <c r="GNA168" s="40"/>
      <c r="GNB168" s="40"/>
      <c r="GNC168" s="40"/>
      <c r="GND168" s="40"/>
      <c r="GNE168" s="40"/>
      <c r="GNF168" s="40"/>
      <c r="GNG168" s="40"/>
      <c r="GNH168" s="40"/>
      <c r="GNI168" s="40"/>
      <c r="GNJ168" s="40"/>
      <c r="GNK168" s="40"/>
      <c r="GNL168" s="40"/>
      <c r="GNM168" s="40"/>
      <c r="GNN168" s="40"/>
      <c r="GNO168" s="40"/>
      <c r="GNP168" s="40"/>
      <c r="GNQ168" s="40"/>
      <c r="GNR168" s="40"/>
      <c r="GNS168" s="40"/>
      <c r="GNT168" s="40"/>
      <c r="GNU168" s="40"/>
      <c r="GNV168" s="40"/>
      <c r="GNW168" s="40"/>
      <c r="GNX168" s="40"/>
      <c r="GNY168" s="40"/>
      <c r="GNZ168" s="40"/>
      <c r="GOA168" s="40"/>
      <c r="GOB168" s="40"/>
      <c r="GOC168" s="40"/>
      <c r="GOD168" s="40"/>
      <c r="GOE168" s="40"/>
      <c r="GOF168" s="40"/>
      <c r="GOG168" s="40"/>
      <c r="GOH168" s="40"/>
      <c r="GOI168" s="40"/>
      <c r="GOJ168" s="40"/>
      <c r="GOK168" s="40"/>
      <c r="GOL168" s="40"/>
      <c r="GOM168" s="40"/>
      <c r="GON168" s="40"/>
      <c r="GOO168" s="40"/>
      <c r="GOP168" s="40"/>
      <c r="GOQ168" s="40"/>
      <c r="GOR168" s="40"/>
      <c r="GOS168" s="40"/>
      <c r="GOT168" s="40"/>
      <c r="GOU168" s="40"/>
      <c r="GOV168" s="40"/>
      <c r="GOW168" s="40"/>
      <c r="GOX168" s="40"/>
      <c r="GOY168" s="40"/>
      <c r="GOZ168" s="40"/>
      <c r="GPA168" s="40"/>
      <c r="GPB168" s="40"/>
      <c r="GPC168" s="40"/>
      <c r="GPD168" s="40"/>
      <c r="GPE168" s="40"/>
      <c r="GPF168" s="40"/>
      <c r="GPG168" s="40"/>
      <c r="GPH168" s="40"/>
      <c r="GPI168" s="40"/>
      <c r="GPJ168" s="40"/>
      <c r="GPK168" s="40"/>
      <c r="GPL168" s="40"/>
      <c r="GPM168" s="40"/>
      <c r="GPN168" s="40"/>
      <c r="GPO168" s="40"/>
      <c r="GPP168" s="40"/>
      <c r="GPQ168" s="40"/>
      <c r="GPR168" s="40"/>
      <c r="GPS168" s="40"/>
      <c r="GPT168" s="40"/>
      <c r="GPU168" s="40"/>
      <c r="GPV168" s="40"/>
      <c r="GPW168" s="40"/>
      <c r="GPX168" s="40"/>
      <c r="GPY168" s="40"/>
      <c r="GPZ168" s="40"/>
      <c r="GQA168" s="40"/>
      <c r="GQB168" s="40"/>
      <c r="GQC168" s="40"/>
      <c r="GQD168" s="40"/>
      <c r="GQE168" s="40"/>
      <c r="GQF168" s="40"/>
      <c r="GQG168" s="40"/>
      <c r="GQH168" s="40"/>
      <c r="GQI168" s="40"/>
      <c r="GQJ168" s="40"/>
      <c r="GQK168" s="40"/>
      <c r="GQL168" s="40"/>
      <c r="GQM168" s="40"/>
      <c r="GQN168" s="40"/>
      <c r="GQO168" s="40"/>
      <c r="GQP168" s="40"/>
      <c r="GQQ168" s="40"/>
      <c r="GQR168" s="40"/>
      <c r="GQS168" s="40"/>
      <c r="GQT168" s="40"/>
      <c r="GQU168" s="40"/>
      <c r="GQV168" s="40"/>
      <c r="GQW168" s="40"/>
      <c r="GQX168" s="40"/>
      <c r="GQY168" s="40"/>
      <c r="GQZ168" s="40"/>
      <c r="GRA168" s="40"/>
      <c r="GRB168" s="40"/>
      <c r="GRC168" s="40"/>
      <c r="GRD168" s="40"/>
      <c r="GRE168" s="40"/>
      <c r="GRF168" s="40"/>
      <c r="GRG168" s="40"/>
      <c r="GRH168" s="40"/>
      <c r="GRI168" s="40"/>
      <c r="GRJ168" s="40"/>
      <c r="GRK168" s="40"/>
      <c r="GRL168" s="40"/>
      <c r="GRM168" s="40"/>
      <c r="GRN168" s="40"/>
      <c r="GRO168" s="40"/>
      <c r="GRP168" s="40"/>
      <c r="GRQ168" s="40"/>
      <c r="GRR168" s="40"/>
      <c r="GRS168" s="40"/>
      <c r="GRT168" s="40"/>
      <c r="GRU168" s="40"/>
      <c r="GRV168" s="40"/>
      <c r="GRW168" s="40"/>
      <c r="GRX168" s="40"/>
      <c r="GRY168" s="40"/>
      <c r="GRZ168" s="40"/>
      <c r="GSA168" s="40"/>
      <c r="GSB168" s="40"/>
      <c r="GSC168" s="40"/>
      <c r="GSD168" s="40"/>
      <c r="GSE168" s="40"/>
      <c r="GSF168" s="40"/>
      <c r="GSG168" s="40"/>
      <c r="GSH168" s="40"/>
      <c r="GSI168" s="40"/>
      <c r="GSJ168" s="40"/>
      <c r="GSK168" s="40"/>
      <c r="GSL168" s="40"/>
      <c r="GSM168" s="40"/>
      <c r="GSN168" s="40"/>
      <c r="GSO168" s="40"/>
      <c r="GSP168" s="40"/>
      <c r="GSQ168" s="40"/>
      <c r="GSR168" s="40"/>
      <c r="GSS168" s="40"/>
      <c r="GST168" s="40"/>
      <c r="GSU168" s="40"/>
      <c r="GSV168" s="40"/>
      <c r="GSW168" s="40"/>
      <c r="GSX168" s="40"/>
      <c r="GSY168" s="40"/>
      <c r="GSZ168" s="40"/>
      <c r="GTA168" s="40"/>
      <c r="GTB168" s="40"/>
      <c r="GTC168" s="40"/>
      <c r="GTD168" s="40"/>
      <c r="GTE168" s="40"/>
      <c r="GTF168" s="40"/>
      <c r="GTG168" s="40"/>
      <c r="GTH168" s="40"/>
      <c r="GTI168" s="40"/>
      <c r="GTJ168" s="40"/>
      <c r="GTK168" s="40"/>
      <c r="GTL168" s="40"/>
      <c r="GTM168" s="40"/>
      <c r="GTN168" s="40"/>
      <c r="GTO168" s="40"/>
      <c r="GTP168" s="40"/>
      <c r="GTQ168" s="40"/>
      <c r="GTR168" s="40"/>
      <c r="GTS168" s="40"/>
      <c r="GTT168" s="40"/>
      <c r="GTU168" s="40"/>
      <c r="GTV168" s="40"/>
      <c r="GTW168" s="40"/>
      <c r="GTX168" s="40"/>
      <c r="GTY168" s="40"/>
      <c r="GTZ168" s="40"/>
      <c r="GUA168" s="40"/>
      <c r="GUB168" s="40"/>
      <c r="GUC168" s="40"/>
      <c r="GUD168" s="40"/>
      <c r="GUE168" s="40"/>
      <c r="GUF168" s="40"/>
      <c r="GUG168" s="40"/>
      <c r="GUH168" s="40"/>
      <c r="GUI168" s="40"/>
      <c r="GUJ168" s="40"/>
      <c r="GUK168" s="40"/>
      <c r="GUL168" s="40"/>
      <c r="GUM168" s="40"/>
      <c r="GUN168" s="40"/>
      <c r="GUO168" s="40"/>
      <c r="GUP168" s="40"/>
      <c r="GUQ168" s="40"/>
      <c r="GUR168" s="40"/>
      <c r="GUS168" s="40"/>
      <c r="GUT168" s="40"/>
      <c r="GUU168" s="40"/>
      <c r="GUV168" s="40"/>
      <c r="GUW168" s="40"/>
      <c r="GUX168" s="40"/>
      <c r="GUY168" s="40"/>
      <c r="GUZ168" s="40"/>
      <c r="GVA168" s="40"/>
      <c r="GVB168" s="40"/>
      <c r="GVC168" s="40"/>
      <c r="GVD168" s="40"/>
      <c r="GVE168" s="40"/>
      <c r="GVF168" s="40"/>
      <c r="GVG168" s="40"/>
      <c r="GVH168" s="40"/>
      <c r="GVI168" s="40"/>
      <c r="GVJ168" s="40"/>
      <c r="GVK168" s="40"/>
      <c r="GVL168" s="40"/>
      <c r="GVM168" s="40"/>
      <c r="GVN168" s="40"/>
      <c r="GVO168" s="40"/>
      <c r="GVP168" s="40"/>
      <c r="GVQ168" s="40"/>
      <c r="GVR168" s="40"/>
      <c r="GVS168" s="40"/>
      <c r="GVT168" s="40"/>
      <c r="GVU168" s="40"/>
      <c r="GVV168" s="40"/>
      <c r="GVW168" s="40"/>
      <c r="GVX168" s="40"/>
      <c r="GVY168" s="40"/>
      <c r="GVZ168" s="40"/>
      <c r="GWA168" s="40"/>
      <c r="GWB168" s="40"/>
      <c r="GWC168" s="40"/>
      <c r="GWD168" s="40"/>
      <c r="GWE168" s="40"/>
      <c r="GWF168" s="40"/>
      <c r="GWG168" s="40"/>
      <c r="GWH168" s="40"/>
      <c r="GWI168" s="40"/>
      <c r="GWJ168" s="40"/>
      <c r="GWK168" s="40"/>
      <c r="GWL168" s="40"/>
      <c r="GWM168" s="40"/>
      <c r="GWN168" s="40"/>
      <c r="GWO168" s="40"/>
      <c r="GWP168" s="40"/>
      <c r="GWQ168" s="40"/>
      <c r="GWR168" s="40"/>
      <c r="GWS168" s="40"/>
      <c r="GWT168" s="40"/>
      <c r="GWU168" s="40"/>
      <c r="GWV168" s="40"/>
      <c r="GWW168" s="40"/>
      <c r="GWX168" s="40"/>
      <c r="GWY168" s="40"/>
      <c r="GWZ168" s="40"/>
      <c r="GXA168" s="40"/>
      <c r="GXB168" s="40"/>
      <c r="GXC168" s="40"/>
      <c r="GXD168" s="40"/>
      <c r="GXE168" s="40"/>
      <c r="GXF168" s="40"/>
      <c r="GXG168" s="40"/>
      <c r="GXH168" s="40"/>
      <c r="GXI168" s="40"/>
      <c r="GXJ168" s="40"/>
      <c r="GXK168" s="40"/>
      <c r="GXL168" s="40"/>
      <c r="GXM168" s="40"/>
      <c r="GXN168" s="40"/>
      <c r="GXO168" s="40"/>
      <c r="GXP168" s="40"/>
      <c r="GXQ168" s="40"/>
      <c r="GXR168" s="40"/>
      <c r="GXS168" s="40"/>
      <c r="GXT168" s="40"/>
      <c r="GXU168" s="40"/>
      <c r="GXV168" s="40"/>
      <c r="GXW168" s="40"/>
      <c r="GXX168" s="40"/>
      <c r="GXY168" s="40"/>
      <c r="GXZ168" s="40"/>
      <c r="GYA168" s="40"/>
      <c r="GYB168" s="40"/>
      <c r="GYC168" s="40"/>
      <c r="GYD168" s="40"/>
      <c r="GYE168" s="40"/>
      <c r="GYF168" s="40"/>
      <c r="GYG168" s="40"/>
      <c r="GYH168" s="40"/>
      <c r="GYI168" s="40"/>
      <c r="GYJ168" s="40"/>
      <c r="GYK168" s="40"/>
      <c r="GYL168" s="40"/>
      <c r="GYM168" s="40"/>
      <c r="GYN168" s="40"/>
      <c r="GYO168" s="40"/>
      <c r="GYP168" s="40"/>
      <c r="GYQ168" s="40"/>
      <c r="GYR168" s="40"/>
      <c r="GYS168" s="40"/>
      <c r="GYT168" s="40"/>
      <c r="GYU168" s="40"/>
      <c r="GYV168" s="40"/>
      <c r="GYW168" s="40"/>
      <c r="GYX168" s="40"/>
      <c r="GYY168" s="40"/>
      <c r="GYZ168" s="40"/>
      <c r="GZA168" s="40"/>
      <c r="GZB168" s="40"/>
      <c r="GZC168" s="40"/>
      <c r="GZD168" s="40"/>
      <c r="GZE168" s="40"/>
      <c r="GZF168" s="40"/>
      <c r="GZG168" s="40"/>
      <c r="GZH168" s="40"/>
      <c r="GZI168" s="40"/>
      <c r="GZJ168" s="40"/>
      <c r="GZK168" s="40"/>
      <c r="GZL168" s="40"/>
      <c r="GZM168" s="40"/>
      <c r="GZN168" s="40"/>
      <c r="GZO168" s="40"/>
      <c r="GZP168" s="40"/>
      <c r="GZQ168" s="40"/>
      <c r="GZR168" s="40"/>
      <c r="GZS168" s="40"/>
      <c r="GZT168" s="40"/>
      <c r="GZU168" s="40"/>
      <c r="GZV168" s="40"/>
      <c r="GZW168" s="40"/>
      <c r="GZX168" s="40"/>
      <c r="GZY168" s="40"/>
      <c r="GZZ168" s="40"/>
      <c r="HAA168" s="40"/>
      <c r="HAB168" s="40"/>
      <c r="HAC168" s="40"/>
      <c r="HAD168" s="40"/>
      <c r="HAE168" s="40"/>
      <c r="HAF168" s="40"/>
      <c r="HAG168" s="40"/>
      <c r="HAH168" s="40"/>
      <c r="HAI168" s="40"/>
      <c r="HAJ168" s="40"/>
      <c r="HAK168" s="40"/>
      <c r="HAL168" s="40"/>
      <c r="HAM168" s="40"/>
      <c r="HAN168" s="40"/>
      <c r="HAO168" s="40"/>
      <c r="HAP168" s="40"/>
      <c r="HAQ168" s="40"/>
      <c r="HAR168" s="40"/>
      <c r="HAS168" s="40"/>
      <c r="HAT168" s="40"/>
      <c r="HAU168" s="40"/>
      <c r="HAV168" s="40"/>
      <c r="HAW168" s="40"/>
      <c r="HAX168" s="40"/>
      <c r="HAY168" s="40"/>
      <c r="HAZ168" s="40"/>
      <c r="HBA168" s="40"/>
      <c r="HBB168" s="40"/>
      <c r="HBC168" s="40"/>
      <c r="HBD168" s="40"/>
      <c r="HBE168" s="40"/>
      <c r="HBF168" s="40"/>
      <c r="HBG168" s="40"/>
      <c r="HBH168" s="40"/>
      <c r="HBI168" s="40"/>
      <c r="HBJ168" s="40"/>
      <c r="HBK168" s="40"/>
      <c r="HBL168" s="40"/>
      <c r="HBM168" s="40"/>
      <c r="HBN168" s="40"/>
      <c r="HBO168" s="40"/>
      <c r="HBP168" s="40"/>
      <c r="HBQ168" s="40"/>
      <c r="HBR168" s="40"/>
      <c r="HBS168" s="40"/>
      <c r="HBT168" s="40"/>
      <c r="HBU168" s="40"/>
      <c r="HBV168" s="40"/>
      <c r="HBW168" s="40"/>
      <c r="HBX168" s="40"/>
      <c r="HBY168" s="40"/>
      <c r="HBZ168" s="40"/>
      <c r="HCA168" s="40"/>
      <c r="HCB168" s="40"/>
      <c r="HCC168" s="40"/>
      <c r="HCD168" s="40"/>
      <c r="HCE168" s="40"/>
      <c r="HCF168" s="40"/>
      <c r="HCG168" s="40"/>
      <c r="HCH168" s="40"/>
      <c r="HCI168" s="40"/>
      <c r="HCJ168" s="40"/>
      <c r="HCK168" s="40"/>
      <c r="HCL168" s="40"/>
      <c r="HCM168" s="40"/>
      <c r="HCN168" s="40"/>
      <c r="HCO168" s="40"/>
      <c r="HCP168" s="40"/>
      <c r="HCQ168" s="40"/>
      <c r="HCR168" s="40"/>
      <c r="HCS168" s="40"/>
      <c r="HCT168" s="40"/>
      <c r="HCU168" s="40"/>
      <c r="HCV168" s="40"/>
      <c r="HCW168" s="40"/>
      <c r="HCX168" s="40"/>
      <c r="HCY168" s="40"/>
      <c r="HCZ168" s="40"/>
      <c r="HDA168" s="40"/>
      <c r="HDB168" s="40"/>
      <c r="HDC168" s="40"/>
      <c r="HDD168" s="40"/>
      <c r="HDE168" s="40"/>
      <c r="HDF168" s="40"/>
      <c r="HDG168" s="40"/>
      <c r="HDH168" s="40"/>
      <c r="HDI168" s="40"/>
      <c r="HDJ168" s="40"/>
      <c r="HDK168" s="40"/>
      <c r="HDL168" s="40"/>
      <c r="HDM168" s="40"/>
      <c r="HDN168" s="40"/>
      <c r="HDO168" s="40"/>
      <c r="HDP168" s="40"/>
      <c r="HDQ168" s="40"/>
      <c r="HDR168" s="40"/>
      <c r="HDS168" s="40"/>
      <c r="HDT168" s="40"/>
      <c r="HDU168" s="40"/>
      <c r="HDV168" s="40"/>
      <c r="HDW168" s="40"/>
      <c r="HDX168" s="40"/>
      <c r="HDY168" s="40"/>
      <c r="HDZ168" s="40"/>
      <c r="HEA168" s="40"/>
      <c r="HEB168" s="40"/>
      <c r="HEC168" s="40"/>
      <c r="HED168" s="40"/>
      <c r="HEE168" s="40"/>
      <c r="HEF168" s="40"/>
      <c r="HEG168" s="40"/>
      <c r="HEH168" s="40"/>
      <c r="HEI168" s="40"/>
      <c r="HEJ168" s="40"/>
      <c r="HEK168" s="40"/>
      <c r="HEL168" s="40"/>
      <c r="HEM168" s="40"/>
      <c r="HEN168" s="40"/>
      <c r="HEO168" s="40"/>
      <c r="HEP168" s="40"/>
      <c r="HEQ168" s="40"/>
      <c r="HER168" s="40"/>
      <c r="HES168" s="40"/>
      <c r="HET168" s="40"/>
      <c r="HEU168" s="40"/>
      <c r="HEV168" s="40"/>
      <c r="HEW168" s="40"/>
      <c r="HEX168" s="40"/>
      <c r="HEY168" s="40"/>
      <c r="HEZ168" s="40"/>
      <c r="HFA168" s="40"/>
      <c r="HFB168" s="40"/>
      <c r="HFC168" s="40"/>
      <c r="HFD168" s="40"/>
      <c r="HFE168" s="40"/>
      <c r="HFF168" s="40"/>
      <c r="HFG168" s="40"/>
      <c r="HFH168" s="40"/>
      <c r="HFI168" s="40"/>
      <c r="HFJ168" s="40"/>
      <c r="HFK168" s="40"/>
      <c r="HFL168" s="40"/>
      <c r="HFM168" s="40"/>
      <c r="HFN168" s="40"/>
      <c r="HFO168" s="40"/>
      <c r="HFP168" s="40"/>
      <c r="HFQ168" s="40"/>
      <c r="HFR168" s="40"/>
      <c r="HFS168" s="40"/>
      <c r="HFT168" s="40"/>
      <c r="HFU168" s="40"/>
      <c r="HFV168" s="40"/>
      <c r="HFW168" s="40"/>
      <c r="HFX168" s="40"/>
      <c r="HFY168" s="40"/>
      <c r="HFZ168" s="40"/>
      <c r="HGA168" s="40"/>
      <c r="HGB168" s="40"/>
      <c r="HGC168" s="40"/>
      <c r="HGD168" s="40"/>
      <c r="HGE168" s="40"/>
      <c r="HGF168" s="40"/>
      <c r="HGG168" s="40"/>
      <c r="HGH168" s="40"/>
      <c r="HGI168" s="40"/>
      <c r="HGJ168" s="40"/>
      <c r="HGK168" s="40"/>
      <c r="HGL168" s="40"/>
      <c r="HGM168" s="40"/>
      <c r="HGN168" s="40"/>
      <c r="HGO168" s="40"/>
      <c r="HGP168" s="40"/>
      <c r="HGQ168" s="40"/>
      <c r="HGR168" s="40"/>
      <c r="HGS168" s="40"/>
      <c r="HGT168" s="40"/>
      <c r="HGU168" s="40"/>
      <c r="HGV168" s="40"/>
      <c r="HGW168" s="40"/>
      <c r="HGX168" s="40"/>
      <c r="HGY168" s="40"/>
      <c r="HGZ168" s="40"/>
      <c r="HHA168" s="40"/>
      <c r="HHB168" s="40"/>
      <c r="HHC168" s="40"/>
      <c r="HHD168" s="40"/>
      <c r="HHE168" s="40"/>
      <c r="HHF168" s="40"/>
      <c r="HHG168" s="40"/>
      <c r="HHH168" s="40"/>
      <c r="HHI168" s="40"/>
      <c r="HHJ168" s="40"/>
      <c r="HHK168" s="40"/>
      <c r="HHL168" s="40"/>
      <c r="HHM168" s="40"/>
      <c r="HHN168" s="40"/>
      <c r="HHO168" s="40"/>
      <c r="HHP168" s="40"/>
      <c r="HHQ168" s="40"/>
      <c r="HHR168" s="40"/>
      <c r="HHS168" s="40"/>
      <c r="HHT168" s="40"/>
      <c r="HHU168" s="40"/>
      <c r="HHV168" s="40"/>
      <c r="HHW168" s="40"/>
      <c r="HHX168" s="40"/>
      <c r="HHY168" s="40"/>
      <c r="HHZ168" s="40"/>
      <c r="HIA168" s="40"/>
      <c r="HIB168" s="40"/>
      <c r="HIC168" s="40"/>
      <c r="HID168" s="40"/>
      <c r="HIE168" s="40"/>
      <c r="HIF168" s="40"/>
      <c r="HIG168" s="40"/>
      <c r="HIH168" s="40"/>
      <c r="HII168" s="40"/>
      <c r="HIJ168" s="40"/>
      <c r="HIK168" s="40"/>
      <c r="HIL168" s="40"/>
      <c r="HIM168" s="40"/>
      <c r="HIN168" s="40"/>
      <c r="HIO168" s="40"/>
      <c r="HIP168" s="40"/>
      <c r="HIQ168" s="40"/>
      <c r="HIR168" s="40"/>
      <c r="HIS168" s="40"/>
      <c r="HIT168" s="40"/>
      <c r="HIU168" s="40"/>
      <c r="HIV168" s="40"/>
      <c r="HIW168" s="40"/>
      <c r="HIX168" s="40"/>
      <c r="HIY168" s="40"/>
      <c r="HIZ168" s="40"/>
      <c r="HJA168" s="40"/>
      <c r="HJB168" s="40"/>
      <c r="HJC168" s="40"/>
      <c r="HJD168" s="40"/>
      <c r="HJE168" s="40"/>
      <c r="HJF168" s="40"/>
      <c r="HJG168" s="40"/>
      <c r="HJH168" s="40"/>
      <c r="HJI168" s="40"/>
      <c r="HJJ168" s="40"/>
      <c r="HJK168" s="40"/>
      <c r="HJL168" s="40"/>
      <c r="HJM168" s="40"/>
      <c r="HJN168" s="40"/>
      <c r="HJO168" s="40"/>
      <c r="HJP168" s="40"/>
      <c r="HJQ168" s="40"/>
      <c r="HJR168" s="40"/>
      <c r="HJS168" s="40"/>
      <c r="HJT168" s="40"/>
      <c r="HJU168" s="40"/>
      <c r="HJV168" s="40"/>
      <c r="HJW168" s="40"/>
      <c r="HJX168" s="40"/>
      <c r="HJY168" s="40"/>
      <c r="HJZ168" s="40"/>
      <c r="HKA168" s="40"/>
      <c r="HKB168" s="40"/>
      <c r="HKC168" s="40"/>
      <c r="HKD168" s="40"/>
      <c r="HKE168" s="40"/>
      <c r="HKF168" s="40"/>
      <c r="HKG168" s="40"/>
      <c r="HKH168" s="40"/>
      <c r="HKI168" s="40"/>
      <c r="HKJ168" s="40"/>
      <c r="HKK168" s="40"/>
      <c r="HKL168" s="40"/>
      <c r="HKM168" s="40"/>
      <c r="HKN168" s="40"/>
      <c r="HKO168" s="40"/>
      <c r="HKP168" s="40"/>
      <c r="HKQ168" s="40"/>
      <c r="HKR168" s="40"/>
      <c r="HKS168" s="40"/>
      <c r="HKT168" s="40"/>
      <c r="HKU168" s="40"/>
      <c r="HKV168" s="40"/>
      <c r="HKW168" s="40"/>
      <c r="HKX168" s="40"/>
      <c r="HKY168" s="40"/>
      <c r="HKZ168" s="40"/>
      <c r="HLA168" s="40"/>
      <c r="HLB168" s="40"/>
      <c r="HLC168" s="40"/>
      <c r="HLD168" s="40"/>
      <c r="HLE168" s="40"/>
      <c r="HLF168" s="40"/>
      <c r="HLG168" s="40"/>
      <c r="HLH168" s="40"/>
      <c r="HLI168" s="40"/>
      <c r="HLJ168" s="40"/>
      <c r="HLK168" s="40"/>
      <c r="HLL168" s="40"/>
      <c r="HLM168" s="40"/>
      <c r="HLN168" s="40"/>
      <c r="HLO168" s="40"/>
      <c r="HLP168" s="40"/>
      <c r="HLQ168" s="40"/>
      <c r="HLR168" s="40"/>
      <c r="HLS168" s="40"/>
      <c r="HLT168" s="40"/>
      <c r="HLU168" s="40"/>
      <c r="HLV168" s="40"/>
      <c r="HLW168" s="40"/>
      <c r="HLX168" s="40"/>
      <c r="HLY168" s="40"/>
      <c r="HLZ168" s="40"/>
      <c r="HMA168" s="40"/>
      <c r="HMB168" s="40"/>
      <c r="HMC168" s="40"/>
      <c r="HMD168" s="40"/>
      <c r="HME168" s="40"/>
      <c r="HMF168" s="40"/>
      <c r="HMG168" s="40"/>
      <c r="HMH168" s="40"/>
      <c r="HMI168" s="40"/>
      <c r="HMJ168" s="40"/>
      <c r="HMK168" s="40"/>
      <c r="HML168" s="40"/>
      <c r="HMM168" s="40"/>
      <c r="HMN168" s="40"/>
      <c r="HMO168" s="40"/>
      <c r="HMP168" s="40"/>
      <c r="HMQ168" s="40"/>
      <c r="HMR168" s="40"/>
      <c r="HMS168" s="40"/>
      <c r="HMT168" s="40"/>
      <c r="HMU168" s="40"/>
      <c r="HMV168" s="40"/>
      <c r="HMW168" s="40"/>
      <c r="HMX168" s="40"/>
      <c r="HMY168" s="40"/>
      <c r="HMZ168" s="40"/>
      <c r="HNA168" s="40"/>
      <c r="HNB168" s="40"/>
      <c r="HNC168" s="40"/>
      <c r="HND168" s="40"/>
      <c r="HNE168" s="40"/>
      <c r="HNF168" s="40"/>
      <c r="HNG168" s="40"/>
      <c r="HNH168" s="40"/>
      <c r="HNI168" s="40"/>
      <c r="HNJ168" s="40"/>
      <c r="HNK168" s="40"/>
      <c r="HNL168" s="40"/>
      <c r="HNM168" s="40"/>
      <c r="HNN168" s="40"/>
      <c r="HNO168" s="40"/>
      <c r="HNP168" s="40"/>
      <c r="HNQ168" s="40"/>
      <c r="HNR168" s="40"/>
      <c r="HNS168" s="40"/>
      <c r="HNT168" s="40"/>
      <c r="HNU168" s="40"/>
      <c r="HNV168" s="40"/>
      <c r="HNW168" s="40"/>
      <c r="HNX168" s="40"/>
      <c r="HNY168" s="40"/>
      <c r="HNZ168" s="40"/>
      <c r="HOA168" s="40"/>
      <c r="HOB168" s="40"/>
      <c r="HOC168" s="40"/>
      <c r="HOD168" s="40"/>
      <c r="HOE168" s="40"/>
      <c r="HOF168" s="40"/>
      <c r="HOG168" s="40"/>
      <c r="HOH168" s="40"/>
      <c r="HOI168" s="40"/>
      <c r="HOJ168" s="40"/>
      <c r="HOK168" s="40"/>
      <c r="HOL168" s="40"/>
      <c r="HOM168" s="40"/>
      <c r="HON168" s="40"/>
      <c r="HOO168" s="40"/>
      <c r="HOP168" s="40"/>
      <c r="HOQ168" s="40"/>
      <c r="HOR168" s="40"/>
      <c r="HOS168" s="40"/>
      <c r="HOT168" s="40"/>
      <c r="HOU168" s="40"/>
      <c r="HOV168" s="40"/>
      <c r="HOW168" s="40"/>
      <c r="HOX168" s="40"/>
      <c r="HOY168" s="40"/>
      <c r="HOZ168" s="40"/>
      <c r="HPA168" s="40"/>
      <c r="HPB168" s="40"/>
      <c r="HPC168" s="40"/>
      <c r="HPD168" s="40"/>
      <c r="HPE168" s="40"/>
      <c r="HPF168" s="40"/>
      <c r="HPG168" s="40"/>
      <c r="HPH168" s="40"/>
      <c r="HPI168" s="40"/>
      <c r="HPJ168" s="40"/>
      <c r="HPK168" s="40"/>
      <c r="HPL168" s="40"/>
      <c r="HPM168" s="40"/>
      <c r="HPN168" s="40"/>
      <c r="HPO168" s="40"/>
      <c r="HPP168" s="40"/>
      <c r="HPQ168" s="40"/>
      <c r="HPR168" s="40"/>
      <c r="HPS168" s="40"/>
      <c r="HPT168" s="40"/>
      <c r="HPU168" s="40"/>
      <c r="HPV168" s="40"/>
      <c r="HPW168" s="40"/>
      <c r="HPX168" s="40"/>
      <c r="HPY168" s="40"/>
      <c r="HPZ168" s="40"/>
      <c r="HQA168" s="40"/>
      <c r="HQB168" s="40"/>
      <c r="HQC168" s="40"/>
      <c r="HQD168" s="40"/>
      <c r="HQE168" s="40"/>
      <c r="HQF168" s="40"/>
      <c r="HQG168" s="40"/>
      <c r="HQH168" s="40"/>
      <c r="HQI168" s="40"/>
      <c r="HQJ168" s="40"/>
      <c r="HQK168" s="40"/>
      <c r="HQL168" s="40"/>
      <c r="HQM168" s="40"/>
      <c r="HQN168" s="40"/>
      <c r="HQO168" s="40"/>
      <c r="HQP168" s="40"/>
      <c r="HQQ168" s="40"/>
      <c r="HQR168" s="40"/>
      <c r="HQS168" s="40"/>
      <c r="HQT168" s="40"/>
      <c r="HQU168" s="40"/>
      <c r="HQV168" s="40"/>
      <c r="HQW168" s="40"/>
      <c r="HQX168" s="40"/>
      <c r="HQY168" s="40"/>
      <c r="HQZ168" s="40"/>
      <c r="HRA168" s="40"/>
      <c r="HRB168" s="40"/>
      <c r="HRC168" s="40"/>
      <c r="HRD168" s="40"/>
      <c r="HRE168" s="40"/>
      <c r="HRF168" s="40"/>
      <c r="HRG168" s="40"/>
      <c r="HRH168" s="40"/>
      <c r="HRI168" s="40"/>
      <c r="HRJ168" s="40"/>
      <c r="HRK168" s="40"/>
      <c r="HRL168" s="40"/>
      <c r="HRM168" s="40"/>
      <c r="HRN168" s="40"/>
      <c r="HRO168" s="40"/>
      <c r="HRP168" s="40"/>
      <c r="HRQ168" s="40"/>
      <c r="HRR168" s="40"/>
      <c r="HRS168" s="40"/>
      <c r="HRT168" s="40"/>
      <c r="HRU168" s="40"/>
      <c r="HRV168" s="40"/>
      <c r="HRW168" s="40"/>
      <c r="HRX168" s="40"/>
      <c r="HRY168" s="40"/>
      <c r="HRZ168" s="40"/>
      <c r="HSA168" s="40"/>
      <c r="HSB168" s="40"/>
      <c r="HSC168" s="40"/>
      <c r="HSD168" s="40"/>
      <c r="HSE168" s="40"/>
      <c r="HSF168" s="40"/>
      <c r="HSG168" s="40"/>
      <c r="HSH168" s="40"/>
      <c r="HSI168" s="40"/>
      <c r="HSJ168" s="40"/>
      <c r="HSK168" s="40"/>
      <c r="HSL168" s="40"/>
      <c r="HSM168" s="40"/>
      <c r="HSN168" s="40"/>
      <c r="HSO168" s="40"/>
      <c r="HSP168" s="40"/>
      <c r="HSQ168" s="40"/>
      <c r="HSR168" s="40"/>
      <c r="HSS168" s="40"/>
      <c r="HST168" s="40"/>
      <c r="HSU168" s="40"/>
      <c r="HSV168" s="40"/>
      <c r="HSW168" s="40"/>
      <c r="HSX168" s="40"/>
      <c r="HSY168" s="40"/>
      <c r="HSZ168" s="40"/>
      <c r="HTA168" s="40"/>
      <c r="HTB168" s="40"/>
      <c r="HTC168" s="40"/>
      <c r="HTD168" s="40"/>
      <c r="HTE168" s="40"/>
      <c r="HTF168" s="40"/>
      <c r="HTG168" s="40"/>
      <c r="HTH168" s="40"/>
      <c r="HTI168" s="40"/>
      <c r="HTJ168" s="40"/>
      <c r="HTK168" s="40"/>
      <c r="HTL168" s="40"/>
      <c r="HTM168" s="40"/>
      <c r="HTN168" s="40"/>
      <c r="HTO168" s="40"/>
      <c r="HTP168" s="40"/>
      <c r="HTQ168" s="40"/>
      <c r="HTR168" s="40"/>
      <c r="HTS168" s="40"/>
      <c r="HTT168" s="40"/>
      <c r="HTU168" s="40"/>
      <c r="HTV168" s="40"/>
      <c r="HTW168" s="40"/>
      <c r="HTX168" s="40"/>
      <c r="HTY168" s="40"/>
      <c r="HTZ168" s="40"/>
      <c r="HUA168" s="40"/>
      <c r="HUB168" s="40"/>
      <c r="HUC168" s="40"/>
      <c r="HUD168" s="40"/>
      <c r="HUE168" s="40"/>
      <c r="HUF168" s="40"/>
      <c r="HUG168" s="40"/>
      <c r="HUH168" s="40"/>
      <c r="HUI168" s="40"/>
      <c r="HUJ168" s="40"/>
      <c r="HUK168" s="40"/>
      <c r="HUL168" s="40"/>
      <c r="HUM168" s="40"/>
      <c r="HUN168" s="40"/>
      <c r="HUO168" s="40"/>
      <c r="HUP168" s="40"/>
      <c r="HUQ168" s="40"/>
      <c r="HUR168" s="40"/>
      <c r="HUS168" s="40"/>
      <c r="HUT168" s="40"/>
      <c r="HUU168" s="40"/>
      <c r="HUV168" s="40"/>
      <c r="HUW168" s="40"/>
      <c r="HUX168" s="40"/>
      <c r="HUY168" s="40"/>
      <c r="HUZ168" s="40"/>
      <c r="HVA168" s="40"/>
      <c r="HVB168" s="40"/>
      <c r="HVC168" s="40"/>
      <c r="HVD168" s="40"/>
      <c r="HVE168" s="40"/>
      <c r="HVF168" s="40"/>
      <c r="HVG168" s="40"/>
      <c r="HVH168" s="40"/>
      <c r="HVI168" s="40"/>
      <c r="HVJ168" s="40"/>
      <c r="HVK168" s="40"/>
      <c r="HVL168" s="40"/>
      <c r="HVM168" s="40"/>
      <c r="HVN168" s="40"/>
      <c r="HVO168" s="40"/>
      <c r="HVP168" s="40"/>
      <c r="HVQ168" s="40"/>
      <c r="HVR168" s="40"/>
      <c r="HVS168" s="40"/>
      <c r="HVT168" s="40"/>
      <c r="HVU168" s="40"/>
      <c r="HVV168" s="40"/>
      <c r="HVW168" s="40"/>
      <c r="HVX168" s="40"/>
      <c r="HVY168" s="40"/>
      <c r="HVZ168" s="40"/>
      <c r="HWA168" s="40"/>
      <c r="HWB168" s="40"/>
      <c r="HWC168" s="40"/>
      <c r="HWD168" s="40"/>
      <c r="HWE168" s="40"/>
      <c r="HWF168" s="40"/>
      <c r="HWG168" s="40"/>
      <c r="HWH168" s="40"/>
      <c r="HWI168" s="40"/>
      <c r="HWJ168" s="40"/>
      <c r="HWK168" s="40"/>
      <c r="HWL168" s="40"/>
      <c r="HWM168" s="40"/>
      <c r="HWN168" s="40"/>
      <c r="HWO168" s="40"/>
      <c r="HWP168" s="40"/>
      <c r="HWQ168" s="40"/>
      <c r="HWR168" s="40"/>
      <c r="HWS168" s="40"/>
      <c r="HWT168" s="40"/>
      <c r="HWU168" s="40"/>
      <c r="HWV168" s="40"/>
      <c r="HWW168" s="40"/>
      <c r="HWX168" s="40"/>
      <c r="HWY168" s="40"/>
      <c r="HWZ168" s="40"/>
      <c r="HXA168" s="40"/>
      <c r="HXB168" s="40"/>
      <c r="HXC168" s="40"/>
      <c r="HXD168" s="40"/>
      <c r="HXE168" s="40"/>
      <c r="HXF168" s="40"/>
      <c r="HXG168" s="40"/>
      <c r="HXH168" s="40"/>
      <c r="HXI168" s="40"/>
      <c r="HXJ168" s="40"/>
      <c r="HXK168" s="40"/>
      <c r="HXL168" s="40"/>
      <c r="HXM168" s="40"/>
      <c r="HXN168" s="40"/>
      <c r="HXO168" s="40"/>
      <c r="HXP168" s="40"/>
      <c r="HXQ168" s="40"/>
      <c r="HXR168" s="40"/>
      <c r="HXS168" s="40"/>
      <c r="HXT168" s="40"/>
      <c r="HXU168" s="40"/>
      <c r="HXV168" s="40"/>
      <c r="HXW168" s="40"/>
      <c r="HXX168" s="40"/>
      <c r="HXY168" s="40"/>
      <c r="HXZ168" s="40"/>
      <c r="HYA168" s="40"/>
      <c r="HYB168" s="40"/>
      <c r="HYC168" s="40"/>
      <c r="HYD168" s="40"/>
      <c r="HYE168" s="40"/>
      <c r="HYF168" s="40"/>
      <c r="HYG168" s="40"/>
      <c r="HYH168" s="40"/>
      <c r="HYI168" s="40"/>
      <c r="HYJ168" s="40"/>
      <c r="HYK168" s="40"/>
      <c r="HYL168" s="40"/>
      <c r="HYM168" s="40"/>
      <c r="HYN168" s="40"/>
      <c r="HYO168" s="40"/>
      <c r="HYP168" s="40"/>
      <c r="HYQ168" s="40"/>
      <c r="HYR168" s="40"/>
      <c r="HYS168" s="40"/>
      <c r="HYT168" s="40"/>
      <c r="HYU168" s="40"/>
      <c r="HYV168" s="40"/>
      <c r="HYW168" s="40"/>
      <c r="HYX168" s="40"/>
      <c r="HYY168" s="40"/>
      <c r="HYZ168" s="40"/>
      <c r="HZA168" s="40"/>
      <c r="HZB168" s="40"/>
      <c r="HZC168" s="40"/>
      <c r="HZD168" s="40"/>
      <c r="HZE168" s="40"/>
      <c r="HZF168" s="40"/>
      <c r="HZG168" s="40"/>
      <c r="HZH168" s="40"/>
      <c r="HZI168" s="40"/>
      <c r="HZJ168" s="40"/>
      <c r="HZK168" s="40"/>
      <c r="HZL168" s="40"/>
      <c r="HZM168" s="40"/>
      <c r="HZN168" s="40"/>
      <c r="HZO168" s="40"/>
      <c r="HZP168" s="40"/>
      <c r="HZQ168" s="40"/>
      <c r="HZR168" s="40"/>
      <c r="HZS168" s="40"/>
      <c r="HZT168" s="40"/>
      <c r="HZU168" s="40"/>
      <c r="HZV168" s="40"/>
      <c r="HZW168" s="40"/>
      <c r="HZX168" s="40"/>
      <c r="HZY168" s="40"/>
      <c r="HZZ168" s="40"/>
      <c r="IAA168" s="40"/>
      <c r="IAB168" s="40"/>
      <c r="IAC168" s="40"/>
      <c r="IAD168" s="40"/>
      <c r="IAE168" s="40"/>
      <c r="IAF168" s="40"/>
      <c r="IAG168" s="40"/>
      <c r="IAH168" s="40"/>
      <c r="IAI168" s="40"/>
      <c r="IAJ168" s="40"/>
      <c r="IAK168" s="40"/>
      <c r="IAL168" s="40"/>
      <c r="IAM168" s="40"/>
      <c r="IAN168" s="40"/>
      <c r="IAO168" s="40"/>
      <c r="IAP168" s="40"/>
      <c r="IAQ168" s="40"/>
      <c r="IAR168" s="40"/>
      <c r="IAS168" s="40"/>
      <c r="IAT168" s="40"/>
      <c r="IAU168" s="40"/>
      <c r="IAV168" s="40"/>
      <c r="IAW168" s="40"/>
      <c r="IAX168" s="40"/>
      <c r="IAY168" s="40"/>
      <c r="IAZ168" s="40"/>
      <c r="IBA168" s="40"/>
      <c r="IBB168" s="40"/>
      <c r="IBC168" s="40"/>
      <c r="IBD168" s="40"/>
      <c r="IBE168" s="40"/>
      <c r="IBF168" s="40"/>
      <c r="IBG168" s="40"/>
      <c r="IBH168" s="40"/>
      <c r="IBI168" s="40"/>
      <c r="IBJ168" s="40"/>
      <c r="IBK168" s="40"/>
      <c r="IBL168" s="40"/>
      <c r="IBM168" s="40"/>
      <c r="IBN168" s="40"/>
      <c r="IBO168" s="40"/>
      <c r="IBP168" s="40"/>
      <c r="IBQ168" s="40"/>
      <c r="IBR168" s="40"/>
      <c r="IBS168" s="40"/>
      <c r="IBT168" s="40"/>
      <c r="IBU168" s="40"/>
      <c r="IBV168" s="40"/>
      <c r="IBW168" s="40"/>
      <c r="IBX168" s="40"/>
      <c r="IBY168" s="40"/>
      <c r="IBZ168" s="40"/>
      <c r="ICA168" s="40"/>
      <c r="ICB168" s="40"/>
      <c r="ICC168" s="40"/>
      <c r="ICD168" s="40"/>
      <c r="ICE168" s="40"/>
      <c r="ICF168" s="40"/>
      <c r="ICG168" s="40"/>
      <c r="ICH168" s="40"/>
      <c r="ICI168" s="40"/>
      <c r="ICJ168" s="40"/>
      <c r="ICK168" s="40"/>
      <c r="ICL168" s="40"/>
      <c r="ICM168" s="40"/>
      <c r="ICN168" s="40"/>
      <c r="ICO168" s="40"/>
      <c r="ICP168" s="40"/>
      <c r="ICQ168" s="40"/>
      <c r="ICR168" s="40"/>
      <c r="ICS168" s="40"/>
      <c r="ICT168" s="40"/>
      <c r="ICU168" s="40"/>
      <c r="ICV168" s="40"/>
      <c r="ICW168" s="40"/>
      <c r="ICX168" s="40"/>
      <c r="ICY168" s="40"/>
      <c r="ICZ168" s="40"/>
      <c r="IDA168" s="40"/>
      <c r="IDB168" s="40"/>
      <c r="IDC168" s="40"/>
      <c r="IDD168" s="40"/>
      <c r="IDE168" s="40"/>
      <c r="IDF168" s="40"/>
      <c r="IDG168" s="40"/>
      <c r="IDH168" s="40"/>
      <c r="IDI168" s="40"/>
      <c r="IDJ168" s="40"/>
      <c r="IDK168" s="40"/>
      <c r="IDL168" s="40"/>
      <c r="IDM168" s="40"/>
      <c r="IDN168" s="40"/>
      <c r="IDO168" s="40"/>
      <c r="IDP168" s="40"/>
      <c r="IDQ168" s="40"/>
      <c r="IDR168" s="40"/>
      <c r="IDS168" s="40"/>
      <c r="IDT168" s="40"/>
      <c r="IDU168" s="40"/>
      <c r="IDV168" s="40"/>
      <c r="IDW168" s="40"/>
      <c r="IDX168" s="40"/>
      <c r="IDY168" s="40"/>
      <c r="IDZ168" s="40"/>
      <c r="IEA168" s="40"/>
      <c r="IEB168" s="40"/>
      <c r="IEC168" s="40"/>
      <c r="IED168" s="40"/>
      <c r="IEE168" s="40"/>
      <c r="IEF168" s="40"/>
      <c r="IEG168" s="40"/>
      <c r="IEH168" s="40"/>
      <c r="IEI168" s="40"/>
      <c r="IEJ168" s="40"/>
      <c r="IEK168" s="40"/>
      <c r="IEL168" s="40"/>
      <c r="IEM168" s="40"/>
      <c r="IEN168" s="40"/>
      <c r="IEO168" s="40"/>
      <c r="IEP168" s="40"/>
      <c r="IEQ168" s="40"/>
      <c r="IER168" s="40"/>
      <c r="IES168" s="40"/>
      <c r="IET168" s="40"/>
      <c r="IEU168" s="40"/>
      <c r="IEV168" s="40"/>
      <c r="IEW168" s="40"/>
      <c r="IEX168" s="40"/>
      <c r="IEY168" s="40"/>
      <c r="IEZ168" s="40"/>
      <c r="IFA168" s="40"/>
      <c r="IFB168" s="40"/>
      <c r="IFC168" s="40"/>
      <c r="IFD168" s="40"/>
      <c r="IFE168" s="40"/>
      <c r="IFF168" s="40"/>
      <c r="IFG168" s="40"/>
      <c r="IFH168" s="40"/>
      <c r="IFI168" s="40"/>
      <c r="IFJ168" s="40"/>
      <c r="IFK168" s="40"/>
      <c r="IFL168" s="40"/>
      <c r="IFM168" s="40"/>
      <c r="IFN168" s="40"/>
      <c r="IFO168" s="40"/>
      <c r="IFP168" s="40"/>
      <c r="IFQ168" s="40"/>
      <c r="IFR168" s="40"/>
      <c r="IFS168" s="40"/>
      <c r="IFT168" s="40"/>
      <c r="IFU168" s="40"/>
      <c r="IFV168" s="40"/>
      <c r="IFW168" s="40"/>
      <c r="IFX168" s="40"/>
      <c r="IFY168" s="40"/>
      <c r="IFZ168" s="40"/>
      <c r="IGA168" s="40"/>
      <c r="IGB168" s="40"/>
      <c r="IGC168" s="40"/>
      <c r="IGD168" s="40"/>
      <c r="IGE168" s="40"/>
      <c r="IGF168" s="40"/>
      <c r="IGG168" s="40"/>
      <c r="IGH168" s="40"/>
      <c r="IGI168" s="40"/>
      <c r="IGJ168" s="40"/>
      <c r="IGK168" s="40"/>
      <c r="IGL168" s="40"/>
      <c r="IGM168" s="40"/>
      <c r="IGN168" s="40"/>
      <c r="IGO168" s="40"/>
      <c r="IGP168" s="40"/>
      <c r="IGQ168" s="40"/>
      <c r="IGR168" s="40"/>
      <c r="IGS168" s="40"/>
      <c r="IGT168" s="40"/>
      <c r="IGU168" s="40"/>
      <c r="IGV168" s="40"/>
      <c r="IGW168" s="40"/>
      <c r="IGX168" s="40"/>
      <c r="IGY168" s="40"/>
      <c r="IGZ168" s="40"/>
      <c r="IHA168" s="40"/>
      <c r="IHB168" s="40"/>
      <c r="IHC168" s="40"/>
      <c r="IHD168" s="40"/>
      <c r="IHE168" s="40"/>
      <c r="IHF168" s="40"/>
      <c r="IHG168" s="40"/>
      <c r="IHH168" s="40"/>
      <c r="IHI168" s="40"/>
      <c r="IHJ168" s="40"/>
      <c r="IHK168" s="40"/>
      <c r="IHL168" s="40"/>
      <c r="IHM168" s="40"/>
      <c r="IHN168" s="40"/>
      <c r="IHO168" s="40"/>
      <c r="IHP168" s="40"/>
      <c r="IHQ168" s="40"/>
      <c r="IHR168" s="40"/>
      <c r="IHS168" s="40"/>
      <c r="IHT168" s="40"/>
      <c r="IHU168" s="40"/>
      <c r="IHV168" s="40"/>
      <c r="IHW168" s="40"/>
      <c r="IHX168" s="40"/>
      <c r="IHY168" s="40"/>
      <c r="IHZ168" s="40"/>
      <c r="IIA168" s="40"/>
      <c r="IIB168" s="40"/>
      <c r="IIC168" s="40"/>
      <c r="IID168" s="40"/>
      <c r="IIE168" s="40"/>
      <c r="IIF168" s="40"/>
      <c r="IIG168" s="40"/>
      <c r="IIH168" s="40"/>
      <c r="III168" s="40"/>
      <c r="IIJ168" s="40"/>
      <c r="IIK168" s="40"/>
      <c r="IIL168" s="40"/>
      <c r="IIM168" s="40"/>
      <c r="IIN168" s="40"/>
      <c r="IIO168" s="40"/>
      <c r="IIP168" s="40"/>
      <c r="IIQ168" s="40"/>
      <c r="IIR168" s="40"/>
      <c r="IIS168" s="40"/>
      <c r="IIT168" s="40"/>
      <c r="IIU168" s="40"/>
      <c r="IIV168" s="40"/>
      <c r="IIW168" s="40"/>
      <c r="IIX168" s="40"/>
      <c r="IIY168" s="40"/>
      <c r="IIZ168" s="40"/>
      <c r="IJA168" s="40"/>
      <c r="IJB168" s="40"/>
      <c r="IJC168" s="40"/>
      <c r="IJD168" s="40"/>
      <c r="IJE168" s="40"/>
      <c r="IJF168" s="40"/>
      <c r="IJG168" s="40"/>
      <c r="IJH168" s="40"/>
      <c r="IJI168" s="40"/>
      <c r="IJJ168" s="40"/>
      <c r="IJK168" s="40"/>
      <c r="IJL168" s="40"/>
      <c r="IJM168" s="40"/>
      <c r="IJN168" s="40"/>
      <c r="IJO168" s="40"/>
      <c r="IJP168" s="40"/>
      <c r="IJQ168" s="40"/>
      <c r="IJR168" s="40"/>
      <c r="IJS168" s="40"/>
      <c r="IJT168" s="40"/>
      <c r="IJU168" s="40"/>
      <c r="IJV168" s="40"/>
      <c r="IJW168" s="40"/>
      <c r="IJX168" s="40"/>
      <c r="IJY168" s="40"/>
      <c r="IJZ168" s="40"/>
      <c r="IKA168" s="40"/>
      <c r="IKB168" s="40"/>
      <c r="IKC168" s="40"/>
      <c r="IKD168" s="40"/>
      <c r="IKE168" s="40"/>
      <c r="IKF168" s="40"/>
      <c r="IKG168" s="40"/>
      <c r="IKH168" s="40"/>
      <c r="IKI168" s="40"/>
      <c r="IKJ168" s="40"/>
      <c r="IKK168" s="40"/>
      <c r="IKL168" s="40"/>
      <c r="IKM168" s="40"/>
      <c r="IKN168" s="40"/>
      <c r="IKO168" s="40"/>
      <c r="IKP168" s="40"/>
      <c r="IKQ168" s="40"/>
      <c r="IKR168" s="40"/>
      <c r="IKS168" s="40"/>
      <c r="IKT168" s="40"/>
      <c r="IKU168" s="40"/>
      <c r="IKV168" s="40"/>
      <c r="IKW168" s="40"/>
      <c r="IKX168" s="40"/>
      <c r="IKY168" s="40"/>
      <c r="IKZ168" s="40"/>
      <c r="ILA168" s="40"/>
      <c r="ILB168" s="40"/>
      <c r="ILC168" s="40"/>
      <c r="ILD168" s="40"/>
      <c r="ILE168" s="40"/>
      <c r="ILF168" s="40"/>
      <c r="ILG168" s="40"/>
      <c r="ILH168" s="40"/>
      <c r="ILI168" s="40"/>
      <c r="ILJ168" s="40"/>
      <c r="ILK168" s="40"/>
      <c r="ILL168" s="40"/>
      <c r="ILM168" s="40"/>
      <c r="ILN168" s="40"/>
      <c r="ILO168" s="40"/>
      <c r="ILP168" s="40"/>
      <c r="ILQ168" s="40"/>
      <c r="ILR168" s="40"/>
      <c r="ILS168" s="40"/>
      <c r="ILT168" s="40"/>
      <c r="ILU168" s="40"/>
      <c r="ILV168" s="40"/>
      <c r="ILW168" s="40"/>
      <c r="ILX168" s="40"/>
      <c r="ILY168" s="40"/>
      <c r="ILZ168" s="40"/>
      <c r="IMA168" s="40"/>
      <c r="IMB168" s="40"/>
      <c r="IMC168" s="40"/>
      <c r="IMD168" s="40"/>
      <c r="IME168" s="40"/>
      <c r="IMF168" s="40"/>
      <c r="IMG168" s="40"/>
      <c r="IMH168" s="40"/>
      <c r="IMI168" s="40"/>
      <c r="IMJ168" s="40"/>
      <c r="IMK168" s="40"/>
      <c r="IML168" s="40"/>
      <c r="IMM168" s="40"/>
      <c r="IMN168" s="40"/>
      <c r="IMO168" s="40"/>
      <c r="IMP168" s="40"/>
      <c r="IMQ168" s="40"/>
      <c r="IMR168" s="40"/>
      <c r="IMS168" s="40"/>
      <c r="IMT168" s="40"/>
      <c r="IMU168" s="40"/>
      <c r="IMV168" s="40"/>
      <c r="IMW168" s="40"/>
      <c r="IMX168" s="40"/>
      <c r="IMY168" s="40"/>
      <c r="IMZ168" s="40"/>
      <c r="INA168" s="40"/>
      <c r="INB168" s="40"/>
      <c r="INC168" s="40"/>
      <c r="IND168" s="40"/>
      <c r="INE168" s="40"/>
      <c r="INF168" s="40"/>
      <c r="ING168" s="40"/>
      <c r="INH168" s="40"/>
      <c r="INI168" s="40"/>
      <c r="INJ168" s="40"/>
      <c r="INK168" s="40"/>
      <c r="INL168" s="40"/>
      <c r="INM168" s="40"/>
      <c r="INN168" s="40"/>
      <c r="INO168" s="40"/>
      <c r="INP168" s="40"/>
      <c r="INQ168" s="40"/>
      <c r="INR168" s="40"/>
      <c r="INS168" s="40"/>
      <c r="INT168" s="40"/>
      <c r="INU168" s="40"/>
      <c r="INV168" s="40"/>
      <c r="INW168" s="40"/>
      <c r="INX168" s="40"/>
      <c r="INY168" s="40"/>
      <c r="INZ168" s="40"/>
      <c r="IOA168" s="40"/>
      <c r="IOB168" s="40"/>
      <c r="IOC168" s="40"/>
      <c r="IOD168" s="40"/>
      <c r="IOE168" s="40"/>
      <c r="IOF168" s="40"/>
      <c r="IOG168" s="40"/>
      <c r="IOH168" s="40"/>
      <c r="IOI168" s="40"/>
      <c r="IOJ168" s="40"/>
      <c r="IOK168" s="40"/>
      <c r="IOL168" s="40"/>
      <c r="IOM168" s="40"/>
      <c r="ION168" s="40"/>
      <c r="IOO168" s="40"/>
      <c r="IOP168" s="40"/>
      <c r="IOQ168" s="40"/>
      <c r="IOR168" s="40"/>
      <c r="IOS168" s="40"/>
      <c r="IOT168" s="40"/>
      <c r="IOU168" s="40"/>
      <c r="IOV168" s="40"/>
      <c r="IOW168" s="40"/>
      <c r="IOX168" s="40"/>
      <c r="IOY168" s="40"/>
      <c r="IOZ168" s="40"/>
      <c r="IPA168" s="40"/>
      <c r="IPB168" s="40"/>
      <c r="IPC168" s="40"/>
      <c r="IPD168" s="40"/>
      <c r="IPE168" s="40"/>
      <c r="IPF168" s="40"/>
      <c r="IPG168" s="40"/>
      <c r="IPH168" s="40"/>
      <c r="IPI168" s="40"/>
      <c r="IPJ168" s="40"/>
      <c r="IPK168" s="40"/>
      <c r="IPL168" s="40"/>
      <c r="IPM168" s="40"/>
      <c r="IPN168" s="40"/>
      <c r="IPO168" s="40"/>
      <c r="IPP168" s="40"/>
      <c r="IPQ168" s="40"/>
      <c r="IPR168" s="40"/>
      <c r="IPS168" s="40"/>
      <c r="IPT168" s="40"/>
      <c r="IPU168" s="40"/>
      <c r="IPV168" s="40"/>
      <c r="IPW168" s="40"/>
      <c r="IPX168" s="40"/>
      <c r="IPY168" s="40"/>
      <c r="IPZ168" s="40"/>
      <c r="IQA168" s="40"/>
      <c r="IQB168" s="40"/>
      <c r="IQC168" s="40"/>
      <c r="IQD168" s="40"/>
      <c r="IQE168" s="40"/>
      <c r="IQF168" s="40"/>
      <c r="IQG168" s="40"/>
      <c r="IQH168" s="40"/>
      <c r="IQI168" s="40"/>
      <c r="IQJ168" s="40"/>
      <c r="IQK168" s="40"/>
      <c r="IQL168" s="40"/>
      <c r="IQM168" s="40"/>
      <c r="IQN168" s="40"/>
      <c r="IQO168" s="40"/>
      <c r="IQP168" s="40"/>
      <c r="IQQ168" s="40"/>
      <c r="IQR168" s="40"/>
      <c r="IQS168" s="40"/>
      <c r="IQT168" s="40"/>
      <c r="IQU168" s="40"/>
      <c r="IQV168" s="40"/>
      <c r="IQW168" s="40"/>
      <c r="IQX168" s="40"/>
      <c r="IQY168" s="40"/>
      <c r="IQZ168" s="40"/>
      <c r="IRA168" s="40"/>
      <c r="IRB168" s="40"/>
      <c r="IRC168" s="40"/>
      <c r="IRD168" s="40"/>
      <c r="IRE168" s="40"/>
      <c r="IRF168" s="40"/>
      <c r="IRG168" s="40"/>
      <c r="IRH168" s="40"/>
      <c r="IRI168" s="40"/>
      <c r="IRJ168" s="40"/>
      <c r="IRK168" s="40"/>
      <c r="IRL168" s="40"/>
      <c r="IRM168" s="40"/>
      <c r="IRN168" s="40"/>
      <c r="IRO168" s="40"/>
      <c r="IRP168" s="40"/>
      <c r="IRQ168" s="40"/>
      <c r="IRR168" s="40"/>
      <c r="IRS168" s="40"/>
      <c r="IRT168" s="40"/>
      <c r="IRU168" s="40"/>
      <c r="IRV168" s="40"/>
      <c r="IRW168" s="40"/>
      <c r="IRX168" s="40"/>
      <c r="IRY168" s="40"/>
      <c r="IRZ168" s="40"/>
      <c r="ISA168" s="40"/>
      <c r="ISB168" s="40"/>
      <c r="ISC168" s="40"/>
      <c r="ISD168" s="40"/>
      <c r="ISE168" s="40"/>
      <c r="ISF168" s="40"/>
      <c r="ISG168" s="40"/>
      <c r="ISH168" s="40"/>
      <c r="ISI168" s="40"/>
      <c r="ISJ168" s="40"/>
      <c r="ISK168" s="40"/>
      <c r="ISL168" s="40"/>
      <c r="ISM168" s="40"/>
      <c r="ISN168" s="40"/>
      <c r="ISO168" s="40"/>
      <c r="ISP168" s="40"/>
      <c r="ISQ168" s="40"/>
      <c r="ISR168" s="40"/>
      <c r="ISS168" s="40"/>
      <c r="IST168" s="40"/>
      <c r="ISU168" s="40"/>
      <c r="ISV168" s="40"/>
      <c r="ISW168" s="40"/>
      <c r="ISX168" s="40"/>
      <c r="ISY168" s="40"/>
      <c r="ISZ168" s="40"/>
      <c r="ITA168" s="40"/>
      <c r="ITB168" s="40"/>
      <c r="ITC168" s="40"/>
      <c r="ITD168" s="40"/>
      <c r="ITE168" s="40"/>
      <c r="ITF168" s="40"/>
      <c r="ITG168" s="40"/>
      <c r="ITH168" s="40"/>
      <c r="ITI168" s="40"/>
      <c r="ITJ168" s="40"/>
      <c r="ITK168" s="40"/>
      <c r="ITL168" s="40"/>
      <c r="ITM168" s="40"/>
      <c r="ITN168" s="40"/>
      <c r="ITO168" s="40"/>
      <c r="ITP168" s="40"/>
      <c r="ITQ168" s="40"/>
      <c r="ITR168" s="40"/>
      <c r="ITS168" s="40"/>
      <c r="ITT168" s="40"/>
      <c r="ITU168" s="40"/>
      <c r="ITV168" s="40"/>
      <c r="ITW168" s="40"/>
      <c r="ITX168" s="40"/>
      <c r="ITY168" s="40"/>
      <c r="ITZ168" s="40"/>
      <c r="IUA168" s="40"/>
      <c r="IUB168" s="40"/>
      <c r="IUC168" s="40"/>
      <c r="IUD168" s="40"/>
      <c r="IUE168" s="40"/>
      <c r="IUF168" s="40"/>
      <c r="IUG168" s="40"/>
      <c r="IUH168" s="40"/>
      <c r="IUI168" s="40"/>
      <c r="IUJ168" s="40"/>
      <c r="IUK168" s="40"/>
      <c r="IUL168" s="40"/>
      <c r="IUM168" s="40"/>
      <c r="IUN168" s="40"/>
    </row>
    <row r="169" spans="1:6644" s="40" customFormat="1" ht="13.5" thickTop="1" thickBot="1" x14ac:dyDescent="0.25">
      <c r="A169" s="107"/>
      <c r="B169" s="90"/>
      <c r="C169" s="91"/>
      <c r="D169" s="97"/>
      <c r="E169" s="81"/>
      <c r="F169" s="81"/>
      <c r="G169" s="108"/>
      <c r="H169" s="108"/>
      <c r="I169" s="108"/>
      <c r="J169" s="108"/>
      <c r="K169" s="108"/>
      <c r="L169" s="108"/>
    </row>
    <row r="170" spans="1:6644" s="96" customFormat="1" ht="13.5" thickTop="1" thickBot="1" x14ac:dyDescent="0.25">
      <c r="A170" s="107"/>
      <c r="B170" s="633" t="s">
        <v>298</v>
      </c>
      <c r="C170" s="634"/>
      <c r="D170" s="634"/>
      <c r="E170" s="635"/>
      <c r="F170" s="259"/>
      <c r="G170" s="108">
        <v>896262656</v>
      </c>
      <c r="H170" s="108">
        <v>306048972</v>
      </c>
      <c r="I170" s="108">
        <v>273363180</v>
      </c>
      <c r="J170" s="108">
        <v>74076465</v>
      </c>
      <c r="K170" s="108">
        <v>125128650</v>
      </c>
      <c r="L170" s="108">
        <v>1674879923</v>
      </c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  <c r="IW170" s="40"/>
      <c r="IX170" s="40"/>
      <c r="IY170" s="40"/>
      <c r="IZ170" s="40"/>
      <c r="JA170" s="40"/>
      <c r="JB170" s="40"/>
      <c r="JC170" s="40"/>
      <c r="JD170" s="40"/>
      <c r="JE170" s="40"/>
      <c r="JF170" s="40"/>
      <c r="JG170" s="40"/>
      <c r="JH170" s="40"/>
      <c r="JI170" s="40"/>
      <c r="JJ170" s="40"/>
      <c r="JK170" s="40"/>
      <c r="JL170" s="40"/>
      <c r="JM170" s="40"/>
      <c r="JN170" s="40"/>
      <c r="JO170" s="40"/>
      <c r="JP170" s="40"/>
      <c r="JQ170" s="40"/>
      <c r="JR170" s="40"/>
      <c r="JS170" s="40"/>
      <c r="JT170" s="40"/>
      <c r="JU170" s="40"/>
      <c r="JV170" s="40"/>
      <c r="JW170" s="40"/>
      <c r="JX170" s="40"/>
      <c r="JY170" s="40"/>
      <c r="JZ170" s="40"/>
      <c r="KA170" s="40"/>
      <c r="KB170" s="40"/>
      <c r="KC170" s="40"/>
      <c r="KD170" s="40"/>
      <c r="KE170" s="40"/>
      <c r="KF170" s="40"/>
      <c r="KG170" s="40"/>
      <c r="KH170" s="40"/>
      <c r="KI170" s="40"/>
      <c r="KJ170" s="40"/>
      <c r="KK170" s="40"/>
      <c r="KL170" s="40"/>
      <c r="KM170" s="40"/>
      <c r="KN170" s="40"/>
      <c r="KO170" s="40"/>
      <c r="KP170" s="40"/>
      <c r="KQ170" s="40"/>
      <c r="KR170" s="40"/>
      <c r="KS170" s="40"/>
      <c r="KT170" s="40"/>
      <c r="KU170" s="40"/>
      <c r="KV170" s="40"/>
      <c r="KW170" s="40"/>
      <c r="KX170" s="40"/>
      <c r="KY170" s="40"/>
      <c r="KZ170" s="40"/>
      <c r="LA170" s="40"/>
      <c r="LB170" s="40"/>
      <c r="LC170" s="40"/>
      <c r="LD170" s="40"/>
      <c r="LE170" s="40"/>
      <c r="LF170" s="40"/>
      <c r="LG170" s="40"/>
      <c r="LH170" s="40"/>
      <c r="LI170" s="40"/>
      <c r="LJ170" s="40"/>
      <c r="LK170" s="40"/>
      <c r="LL170" s="40"/>
      <c r="LM170" s="40"/>
      <c r="LN170" s="40"/>
      <c r="LO170" s="40"/>
      <c r="LP170" s="40"/>
      <c r="LQ170" s="40"/>
      <c r="LR170" s="40"/>
      <c r="LS170" s="40"/>
      <c r="LT170" s="40"/>
      <c r="LU170" s="40"/>
      <c r="LV170" s="40"/>
      <c r="LW170" s="40"/>
      <c r="LX170" s="40"/>
      <c r="LY170" s="40"/>
      <c r="LZ170" s="40"/>
      <c r="MA170" s="40"/>
      <c r="MB170" s="40"/>
      <c r="MC170" s="40"/>
      <c r="MD170" s="40"/>
      <c r="ME170" s="40"/>
      <c r="MF170" s="40"/>
      <c r="MG170" s="40"/>
      <c r="MH170" s="40"/>
      <c r="MI170" s="40"/>
      <c r="MJ170" s="40"/>
      <c r="MK170" s="40"/>
      <c r="ML170" s="40"/>
      <c r="MM170" s="40"/>
      <c r="MN170" s="40"/>
      <c r="MO170" s="40"/>
      <c r="MP170" s="40"/>
      <c r="MQ170" s="40"/>
      <c r="MR170" s="40"/>
      <c r="MS170" s="40"/>
      <c r="MT170" s="40"/>
      <c r="MU170" s="40"/>
      <c r="MV170" s="40"/>
      <c r="MW170" s="40"/>
      <c r="MX170" s="40"/>
      <c r="MY170" s="40"/>
      <c r="MZ170" s="40"/>
      <c r="NA170" s="40"/>
      <c r="NB170" s="40"/>
      <c r="NC170" s="40"/>
      <c r="ND170" s="40"/>
      <c r="NE170" s="40"/>
      <c r="NF170" s="40"/>
      <c r="NG170" s="40"/>
      <c r="NH170" s="40"/>
      <c r="NI170" s="40"/>
      <c r="NJ170" s="40"/>
      <c r="NK170" s="40"/>
      <c r="NL170" s="40"/>
      <c r="NM170" s="40"/>
      <c r="NN170" s="40"/>
      <c r="NO170" s="40"/>
      <c r="NP170" s="40"/>
      <c r="NQ170" s="40"/>
      <c r="NR170" s="40"/>
      <c r="NS170" s="40"/>
      <c r="NT170" s="40"/>
      <c r="NU170" s="40"/>
      <c r="NV170" s="40"/>
      <c r="NW170" s="40"/>
      <c r="NX170" s="40"/>
      <c r="NY170" s="40"/>
      <c r="NZ170" s="40"/>
      <c r="OA170" s="40"/>
      <c r="OB170" s="40"/>
      <c r="OC170" s="40"/>
      <c r="OD170" s="40"/>
      <c r="OE170" s="40"/>
      <c r="OF170" s="40"/>
      <c r="OG170" s="40"/>
      <c r="OH170" s="40"/>
      <c r="OI170" s="40"/>
      <c r="OJ170" s="40"/>
      <c r="OK170" s="40"/>
      <c r="OL170" s="40"/>
      <c r="OM170" s="40"/>
      <c r="ON170" s="40"/>
      <c r="OO170" s="40"/>
      <c r="OP170" s="40"/>
      <c r="OQ170" s="40"/>
      <c r="OR170" s="40"/>
      <c r="OS170" s="40"/>
      <c r="OT170" s="40"/>
      <c r="OU170" s="40"/>
      <c r="OV170" s="40"/>
      <c r="OW170" s="40"/>
      <c r="OX170" s="40"/>
      <c r="OY170" s="40"/>
      <c r="OZ170" s="40"/>
      <c r="PA170" s="40"/>
      <c r="PB170" s="40"/>
      <c r="PC170" s="40"/>
      <c r="PD170" s="40"/>
      <c r="PE170" s="40"/>
      <c r="PF170" s="40"/>
      <c r="PG170" s="40"/>
      <c r="PH170" s="40"/>
      <c r="PI170" s="40"/>
      <c r="PJ170" s="40"/>
      <c r="PK170" s="40"/>
      <c r="PL170" s="40"/>
      <c r="PM170" s="40"/>
      <c r="PN170" s="40"/>
      <c r="PO170" s="40"/>
      <c r="PP170" s="40"/>
      <c r="PQ170" s="40"/>
      <c r="PR170" s="40"/>
      <c r="PS170" s="40"/>
      <c r="PT170" s="40"/>
      <c r="PU170" s="40"/>
      <c r="PV170" s="40"/>
      <c r="PW170" s="40"/>
      <c r="PX170" s="40"/>
      <c r="PY170" s="40"/>
      <c r="PZ170" s="40"/>
      <c r="QA170" s="40"/>
      <c r="QB170" s="40"/>
      <c r="QC170" s="40"/>
      <c r="QD170" s="40"/>
      <c r="QE170" s="40"/>
      <c r="QF170" s="40"/>
      <c r="QG170" s="40"/>
      <c r="QH170" s="40"/>
      <c r="QI170" s="40"/>
      <c r="QJ170" s="40"/>
      <c r="QK170" s="40"/>
      <c r="QL170" s="40"/>
      <c r="QM170" s="40"/>
      <c r="QN170" s="40"/>
      <c r="QO170" s="40"/>
      <c r="QP170" s="40"/>
      <c r="QQ170" s="40"/>
      <c r="QR170" s="40"/>
      <c r="QS170" s="40"/>
      <c r="QT170" s="40"/>
      <c r="QU170" s="40"/>
      <c r="QV170" s="40"/>
      <c r="QW170" s="40"/>
      <c r="QX170" s="40"/>
      <c r="QY170" s="40"/>
      <c r="QZ170" s="40"/>
      <c r="RA170" s="40"/>
      <c r="RB170" s="40"/>
      <c r="RC170" s="40"/>
      <c r="RD170" s="40"/>
      <c r="RE170" s="40"/>
      <c r="RF170" s="40"/>
      <c r="RG170" s="40"/>
      <c r="RH170" s="40"/>
      <c r="RI170" s="40"/>
      <c r="RJ170" s="40"/>
      <c r="RK170" s="40"/>
      <c r="RL170" s="40"/>
      <c r="RM170" s="40"/>
      <c r="RN170" s="40"/>
      <c r="RO170" s="40"/>
      <c r="RP170" s="40"/>
      <c r="RQ170" s="40"/>
      <c r="RR170" s="40"/>
      <c r="RS170" s="40"/>
      <c r="RT170" s="40"/>
      <c r="RU170" s="40"/>
      <c r="RV170" s="40"/>
      <c r="RW170" s="40"/>
      <c r="RX170" s="40"/>
      <c r="RY170" s="40"/>
      <c r="RZ170" s="40"/>
      <c r="SA170" s="40"/>
      <c r="SB170" s="40"/>
      <c r="SC170" s="40"/>
      <c r="SD170" s="40"/>
      <c r="SE170" s="40"/>
      <c r="SF170" s="40"/>
      <c r="SG170" s="40"/>
      <c r="SH170" s="40"/>
      <c r="SI170" s="40"/>
      <c r="SJ170" s="40"/>
      <c r="SK170" s="40"/>
      <c r="SL170" s="40"/>
      <c r="SM170" s="40"/>
      <c r="SN170" s="40"/>
      <c r="SO170" s="40"/>
      <c r="SP170" s="40"/>
      <c r="SQ170" s="40"/>
      <c r="SR170" s="40"/>
      <c r="SS170" s="40"/>
      <c r="ST170" s="40"/>
      <c r="SU170" s="40"/>
      <c r="SV170" s="40"/>
      <c r="SW170" s="40"/>
      <c r="SX170" s="40"/>
      <c r="SY170" s="40"/>
      <c r="SZ170" s="40"/>
      <c r="TA170" s="40"/>
      <c r="TB170" s="40"/>
      <c r="TC170" s="40"/>
      <c r="TD170" s="40"/>
      <c r="TE170" s="40"/>
      <c r="TF170" s="40"/>
      <c r="TG170" s="40"/>
      <c r="TH170" s="40"/>
      <c r="TI170" s="40"/>
      <c r="TJ170" s="40"/>
      <c r="TK170" s="40"/>
      <c r="TL170" s="40"/>
      <c r="TM170" s="40"/>
      <c r="TN170" s="40"/>
      <c r="TO170" s="40"/>
      <c r="TP170" s="40"/>
      <c r="TQ170" s="40"/>
      <c r="TR170" s="40"/>
      <c r="TS170" s="40"/>
      <c r="TT170" s="40"/>
      <c r="TU170" s="40"/>
      <c r="TV170" s="40"/>
      <c r="TW170" s="40"/>
      <c r="TX170" s="40"/>
      <c r="TY170" s="40"/>
      <c r="TZ170" s="40"/>
      <c r="UA170" s="40"/>
      <c r="UB170" s="40"/>
      <c r="UC170" s="40"/>
      <c r="UD170" s="40"/>
      <c r="UE170" s="40"/>
      <c r="UF170" s="40"/>
      <c r="UG170" s="40"/>
      <c r="UH170" s="40"/>
      <c r="UI170" s="40"/>
      <c r="UJ170" s="40"/>
      <c r="UK170" s="40"/>
      <c r="UL170" s="40"/>
      <c r="UM170" s="40"/>
      <c r="UN170" s="40"/>
      <c r="UO170" s="40"/>
      <c r="UP170" s="40"/>
      <c r="UQ170" s="40"/>
      <c r="UR170" s="40"/>
      <c r="US170" s="40"/>
      <c r="UT170" s="40"/>
      <c r="UU170" s="40"/>
      <c r="UV170" s="40"/>
      <c r="UW170" s="40"/>
      <c r="UX170" s="40"/>
      <c r="UY170" s="40"/>
      <c r="UZ170" s="40"/>
      <c r="VA170" s="40"/>
      <c r="VB170" s="40"/>
      <c r="VC170" s="40"/>
      <c r="VD170" s="40"/>
      <c r="VE170" s="40"/>
      <c r="VF170" s="40"/>
      <c r="VG170" s="40"/>
      <c r="VH170" s="40"/>
      <c r="VI170" s="40"/>
      <c r="VJ170" s="40"/>
      <c r="VK170" s="40"/>
      <c r="VL170" s="40"/>
      <c r="VM170" s="40"/>
      <c r="VN170" s="40"/>
      <c r="VO170" s="40"/>
      <c r="VP170" s="40"/>
      <c r="VQ170" s="40"/>
      <c r="VR170" s="40"/>
      <c r="VS170" s="40"/>
      <c r="VT170" s="40"/>
      <c r="VU170" s="40"/>
      <c r="VV170" s="40"/>
      <c r="VW170" s="40"/>
      <c r="VX170" s="40"/>
      <c r="VY170" s="40"/>
      <c r="VZ170" s="40"/>
      <c r="WA170" s="40"/>
      <c r="WB170" s="40"/>
      <c r="WC170" s="40"/>
      <c r="WD170" s="40"/>
      <c r="WE170" s="40"/>
      <c r="WF170" s="40"/>
      <c r="WG170" s="40"/>
      <c r="WH170" s="40"/>
      <c r="WI170" s="40"/>
      <c r="WJ170" s="40"/>
      <c r="WK170" s="40"/>
      <c r="WL170" s="40"/>
      <c r="WM170" s="40"/>
      <c r="WN170" s="40"/>
      <c r="WO170" s="40"/>
      <c r="WP170" s="40"/>
      <c r="WQ170" s="40"/>
      <c r="WR170" s="40"/>
      <c r="WS170" s="40"/>
      <c r="WT170" s="40"/>
      <c r="WU170" s="40"/>
      <c r="WV170" s="40"/>
      <c r="WW170" s="40"/>
      <c r="WX170" s="40"/>
      <c r="WY170" s="40"/>
      <c r="WZ170" s="40"/>
      <c r="XA170" s="40"/>
      <c r="XB170" s="40"/>
      <c r="XC170" s="40"/>
      <c r="XD170" s="40"/>
      <c r="XE170" s="40"/>
      <c r="XF170" s="40"/>
      <c r="XG170" s="40"/>
      <c r="XH170" s="40"/>
      <c r="XI170" s="40"/>
      <c r="XJ170" s="40"/>
      <c r="XK170" s="40"/>
      <c r="XL170" s="40"/>
      <c r="XM170" s="40"/>
      <c r="XN170" s="40"/>
      <c r="XO170" s="40"/>
      <c r="XP170" s="40"/>
      <c r="XQ170" s="40"/>
      <c r="XR170" s="40"/>
      <c r="XS170" s="40"/>
      <c r="XT170" s="40"/>
      <c r="XU170" s="40"/>
      <c r="XV170" s="40"/>
      <c r="XW170" s="40"/>
      <c r="XX170" s="40"/>
      <c r="XY170" s="40"/>
      <c r="XZ170" s="40"/>
      <c r="YA170" s="40"/>
      <c r="YB170" s="40"/>
      <c r="YC170" s="40"/>
      <c r="YD170" s="40"/>
      <c r="YE170" s="40"/>
      <c r="YF170" s="40"/>
      <c r="YG170" s="40"/>
      <c r="YH170" s="40"/>
      <c r="YI170" s="40"/>
      <c r="YJ170" s="40"/>
      <c r="YK170" s="40"/>
      <c r="YL170" s="40"/>
      <c r="YM170" s="40"/>
      <c r="YN170" s="40"/>
      <c r="YO170" s="40"/>
      <c r="YP170" s="40"/>
      <c r="YQ170" s="40"/>
      <c r="YR170" s="40"/>
      <c r="YS170" s="40"/>
      <c r="YT170" s="40"/>
      <c r="YU170" s="40"/>
      <c r="YV170" s="40"/>
      <c r="YW170" s="40"/>
      <c r="YX170" s="40"/>
      <c r="YY170" s="40"/>
      <c r="YZ170" s="40"/>
      <c r="ZA170" s="40"/>
      <c r="ZB170" s="40"/>
      <c r="ZC170" s="40"/>
      <c r="ZD170" s="40"/>
      <c r="ZE170" s="40"/>
      <c r="ZF170" s="40"/>
      <c r="ZG170" s="40"/>
      <c r="ZH170" s="40"/>
      <c r="ZI170" s="40"/>
      <c r="ZJ170" s="40"/>
      <c r="ZK170" s="40"/>
      <c r="ZL170" s="40"/>
      <c r="ZM170" s="40"/>
      <c r="ZN170" s="40"/>
      <c r="ZO170" s="40"/>
      <c r="ZP170" s="40"/>
      <c r="ZQ170" s="40"/>
      <c r="ZR170" s="40"/>
      <c r="ZS170" s="40"/>
      <c r="ZT170" s="40"/>
      <c r="ZU170" s="40"/>
      <c r="ZV170" s="40"/>
      <c r="ZW170" s="40"/>
      <c r="ZX170" s="40"/>
      <c r="ZY170" s="40"/>
      <c r="ZZ170" s="40"/>
      <c r="AAA170" s="40"/>
      <c r="AAB170" s="40"/>
      <c r="AAC170" s="40"/>
      <c r="AAD170" s="40"/>
      <c r="AAE170" s="40"/>
      <c r="AAF170" s="40"/>
      <c r="AAG170" s="40"/>
      <c r="AAH170" s="40"/>
      <c r="AAI170" s="40"/>
      <c r="AAJ170" s="40"/>
      <c r="AAK170" s="40"/>
      <c r="AAL170" s="40"/>
      <c r="AAM170" s="40"/>
      <c r="AAN170" s="40"/>
      <c r="AAO170" s="40"/>
      <c r="AAP170" s="40"/>
      <c r="AAQ170" s="40"/>
      <c r="AAR170" s="40"/>
      <c r="AAS170" s="40"/>
      <c r="AAT170" s="40"/>
      <c r="AAU170" s="40"/>
      <c r="AAV170" s="40"/>
      <c r="AAW170" s="40"/>
      <c r="AAX170" s="40"/>
      <c r="AAY170" s="40"/>
      <c r="AAZ170" s="40"/>
      <c r="ABA170" s="40"/>
      <c r="ABB170" s="40"/>
      <c r="ABC170" s="40"/>
      <c r="ABD170" s="40"/>
      <c r="ABE170" s="40"/>
      <c r="ABF170" s="40"/>
      <c r="ABG170" s="40"/>
      <c r="ABH170" s="40"/>
      <c r="ABI170" s="40"/>
      <c r="ABJ170" s="40"/>
      <c r="ABK170" s="40"/>
      <c r="ABL170" s="40"/>
      <c r="ABM170" s="40"/>
      <c r="ABN170" s="40"/>
      <c r="ABO170" s="40"/>
      <c r="ABP170" s="40"/>
      <c r="ABQ170" s="40"/>
      <c r="ABR170" s="40"/>
      <c r="ABS170" s="40"/>
      <c r="ABT170" s="40"/>
      <c r="ABU170" s="40"/>
      <c r="ABV170" s="40"/>
      <c r="ABW170" s="40"/>
      <c r="ABX170" s="40"/>
      <c r="ABY170" s="40"/>
      <c r="ABZ170" s="40"/>
      <c r="ACA170" s="40"/>
      <c r="ACB170" s="40"/>
      <c r="ACC170" s="40"/>
      <c r="ACD170" s="40"/>
      <c r="ACE170" s="40"/>
      <c r="ACF170" s="40"/>
      <c r="ACG170" s="40"/>
      <c r="ACH170" s="40"/>
      <c r="ACI170" s="40"/>
      <c r="ACJ170" s="40"/>
      <c r="ACK170" s="40"/>
      <c r="ACL170" s="40"/>
      <c r="ACM170" s="40"/>
      <c r="ACN170" s="40"/>
      <c r="ACO170" s="40"/>
      <c r="ACP170" s="40"/>
      <c r="ACQ170" s="40"/>
      <c r="ACR170" s="40"/>
      <c r="ACS170" s="40"/>
      <c r="ACT170" s="40"/>
      <c r="ACU170" s="40"/>
      <c r="ACV170" s="40"/>
      <c r="ACW170" s="40"/>
      <c r="ACX170" s="40"/>
      <c r="ACY170" s="40"/>
      <c r="ACZ170" s="40"/>
      <c r="ADA170" s="40"/>
      <c r="ADB170" s="40"/>
      <c r="ADC170" s="40"/>
      <c r="ADD170" s="40"/>
      <c r="ADE170" s="40"/>
      <c r="ADF170" s="40"/>
      <c r="ADG170" s="40"/>
      <c r="ADH170" s="40"/>
      <c r="ADI170" s="40"/>
      <c r="ADJ170" s="40"/>
      <c r="ADK170" s="40"/>
      <c r="ADL170" s="40"/>
      <c r="ADM170" s="40"/>
      <c r="ADN170" s="40"/>
      <c r="ADO170" s="40"/>
      <c r="ADP170" s="40"/>
      <c r="ADQ170" s="40"/>
      <c r="ADR170" s="40"/>
      <c r="ADS170" s="40"/>
      <c r="ADT170" s="40"/>
      <c r="ADU170" s="40"/>
      <c r="ADV170" s="40"/>
      <c r="ADW170" s="40"/>
      <c r="ADX170" s="40"/>
      <c r="ADY170" s="40"/>
      <c r="ADZ170" s="40"/>
      <c r="AEA170" s="40"/>
      <c r="AEB170" s="40"/>
      <c r="AEC170" s="40"/>
      <c r="AED170" s="40"/>
      <c r="AEE170" s="40"/>
      <c r="AEF170" s="40"/>
      <c r="AEG170" s="40"/>
      <c r="AEH170" s="40"/>
      <c r="AEI170" s="40"/>
      <c r="AEJ170" s="40"/>
      <c r="AEK170" s="40"/>
      <c r="AEL170" s="40"/>
      <c r="AEM170" s="40"/>
      <c r="AEN170" s="40"/>
      <c r="AEO170" s="40"/>
      <c r="AEP170" s="40"/>
      <c r="AEQ170" s="40"/>
      <c r="AER170" s="40"/>
      <c r="AES170" s="40"/>
      <c r="AET170" s="40"/>
      <c r="AEU170" s="40"/>
      <c r="AEV170" s="40"/>
      <c r="AEW170" s="40"/>
      <c r="AEX170" s="40"/>
      <c r="AEY170" s="40"/>
      <c r="AEZ170" s="40"/>
      <c r="AFA170" s="40"/>
      <c r="AFB170" s="40"/>
      <c r="AFC170" s="40"/>
      <c r="AFD170" s="40"/>
      <c r="AFE170" s="40"/>
      <c r="AFF170" s="40"/>
      <c r="AFG170" s="40"/>
      <c r="AFH170" s="40"/>
      <c r="AFI170" s="40"/>
      <c r="AFJ170" s="40"/>
      <c r="AFK170" s="40"/>
      <c r="AFL170" s="40"/>
      <c r="AFM170" s="40"/>
      <c r="AFN170" s="40"/>
      <c r="AFO170" s="40"/>
      <c r="AFP170" s="40"/>
      <c r="AFQ170" s="40"/>
      <c r="AFR170" s="40"/>
      <c r="AFS170" s="40"/>
      <c r="AFT170" s="40"/>
      <c r="AFU170" s="40"/>
      <c r="AFV170" s="40"/>
      <c r="AFW170" s="40"/>
      <c r="AFX170" s="40"/>
      <c r="AFY170" s="40"/>
      <c r="AFZ170" s="40"/>
      <c r="AGA170" s="40"/>
      <c r="AGB170" s="40"/>
      <c r="AGC170" s="40"/>
      <c r="AGD170" s="40"/>
      <c r="AGE170" s="40"/>
      <c r="AGF170" s="40"/>
      <c r="AGG170" s="40"/>
      <c r="AGH170" s="40"/>
      <c r="AGI170" s="40"/>
      <c r="AGJ170" s="40"/>
      <c r="AGK170" s="40"/>
      <c r="AGL170" s="40"/>
      <c r="AGM170" s="40"/>
      <c r="AGN170" s="40"/>
      <c r="AGO170" s="40"/>
      <c r="AGP170" s="40"/>
      <c r="AGQ170" s="40"/>
      <c r="AGR170" s="40"/>
      <c r="AGS170" s="40"/>
      <c r="AGT170" s="40"/>
      <c r="AGU170" s="40"/>
      <c r="AGV170" s="40"/>
      <c r="AGW170" s="40"/>
      <c r="AGX170" s="40"/>
      <c r="AGY170" s="40"/>
      <c r="AGZ170" s="40"/>
      <c r="AHA170" s="40"/>
      <c r="AHB170" s="40"/>
      <c r="AHC170" s="40"/>
      <c r="AHD170" s="40"/>
      <c r="AHE170" s="40"/>
      <c r="AHF170" s="40"/>
      <c r="AHG170" s="40"/>
      <c r="AHH170" s="40"/>
      <c r="AHI170" s="40"/>
      <c r="AHJ170" s="40"/>
      <c r="AHK170" s="40"/>
      <c r="AHL170" s="40"/>
      <c r="AHM170" s="40"/>
      <c r="AHN170" s="40"/>
      <c r="AHO170" s="40"/>
      <c r="AHP170" s="40"/>
      <c r="AHQ170" s="40"/>
      <c r="AHR170" s="40"/>
      <c r="AHS170" s="40"/>
      <c r="AHT170" s="40"/>
      <c r="AHU170" s="40"/>
      <c r="AHV170" s="40"/>
      <c r="AHW170" s="40"/>
      <c r="AHX170" s="40"/>
      <c r="AHY170" s="40"/>
      <c r="AHZ170" s="40"/>
      <c r="AIA170" s="40"/>
      <c r="AIB170" s="40"/>
      <c r="AIC170" s="40"/>
      <c r="AID170" s="40"/>
      <c r="AIE170" s="40"/>
      <c r="AIF170" s="40"/>
      <c r="AIG170" s="40"/>
      <c r="AIH170" s="40"/>
      <c r="AII170" s="40"/>
      <c r="AIJ170" s="40"/>
      <c r="AIK170" s="40"/>
      <c r="AIL170" s="40"/>
      <c r="AIM170" s="40"/>
      <c r="AIN170" s="40"/>
      <c r="AIO170" s="40"/>
      <c r="AIP170" s="40"/>
      <c r="AIQ170" s="40"/>
      <c r="AIR170" s="40"/>
      <c r="AIS170" s="40"/>
      <c r="AIT170" s="40"/>
      <c r="AIU170" s="40"/>
      <c r="AIV170" s="40"/>
      <c r="AIW170" s="40"/>
      <c r="AIX170" s="40"/>
      <c r="AIY170" s="40"/>
      <c r="AIZ170" s="40"/>
      <c r="AJA170" s="40"/>
      <c r="AJB170" s="40"/>
      <c r="AJC170" s="40"/>
      <c r="AJD170" s="40"/>
      <c r="AJE170" s="40"/>
      <c r="AJF170" s="40"/>
      <c r="AJG170" s="40"/>
      <c r="AJH170" s="40"/>
      <c r="AJI170" s="40"/>
      <c r="AJJ170" s="40"/>
      <c r="AJK170" s="40"/>
      <c r="AJL170" s="40"/>
      <c r="AJM170" s="40"/>
      <c r="AJN170" s="40"/>
      <c r="AJO170" s="40"/>
      <c r="AJP170" s="40"/>
      <c r="AJQ170" s="40"/>
      <c r="AJR170" s="40"/>
      <c r="AJS170" s="40"/>
      <c r="AJT170" s="40"/>
      <c r="AJU170" s="40"/>
      <c r="AJV170" s="40"/>
      <c r="AJW170" s="40"/>
      <c r="AJX170" s="40"/>
      <c r="AJY170" s="40"/>
      <c r="AJZ170" s="40"/>
      <c r="AKA170" s="40"/>
      <c r="AKB170" s="40"/>
      <c r="AKC170" s="40"/>
      <c r="AKD170" s="40"/>
      <c r="AKE170" s="40"/>
      <c r="AKF170" s="40"/>
      <c r="AKG170" s="40"/>
      <c r="AKH170" s="40"/>
      <c r="AKI170" s="40"/>
      <c r="AKJ170" s="40"/>
      <c r="AKK170" s="40"/>
      <c r="AKL170" s="40"/>
      <c r="AKM170" s="40"/>
      <c r="AKN170" s="40"/>
      <c r="AKO170" s="40"/>
      <c r="AKP170" s="40"/>
      <c r="AKQ170" s="40"/>
      <c r="AKR170" s="40"/>
      <c r="AKS170" s="40"/>
      <c r="AKT170" s="40"/>
      <c r="AKU170" s="40"/>
      <c r="AKV170" s="40"/>
      <c r="AKW170" s="40"/>
      <c r="AKX170" s="40"/>
      <c r="AKY170" s="40"/>
      <c r="AKZ170" s="40"/>
      <c r="ALA170" s="40"/>
      <c r="ALB170" s="40"/>
      <c r="ALC170" s="40"/>
      <c r="ALD170" s="40"/>
      <c r="ALE170" s="40"/>
      <c r="ALF170" s="40"/>
      <c r="ALG170" s="40"/>
      <c r="ALH170" s="40"/>
      <c r="ALI170" s="40"/>
      <c r="ALJ170" s="40"/>
      <c r="ALK170" s="40"/>
      <c r="ALL170" s="40"/>
      <c r="ALM170" s="40"/>
      <c r="ALN170" s="40"/>
      <c r="ALO170" s="40"/>
      <c r="ALP170" s="40"/>
      <c r="ALQ170" s="40"/>
      <c r="ALR170" s="40"/>
      <c r="ALS170" s="40"/>
      <c r="ALT170" s="40"/>
      <c r="ALU170" s="40"/>
      <c r="ALV170" s="40"/>
      <c r="ALW170" s="40"/>
      <c r="ALX170" s="40"/>
      <c r="ALY170" s="40"/>
      <c r="ALZ170" s="40"/>
      <c r="AMA170" s="40"/>
      <c r="AMB170" s="40"/>
      <c r="AMC170" s="40"/>
      <c r="AMD170" s="40"/>
      <c r="AME170" s="40"/>
      <c r="AMF170" s="40"/>
      <c r="AMG170" s="40"/>
      <c r="AMH170" s="40"/>
      <c r="AMI170" s="40"/>
      <c r="AMJ170" s="40"/>
      <c r="AMK170" s="40"/>
      <c r="AML170" s="40"/>
      <c r="AMM170" s="40"/>
      <c r="AMN170" s="40"/>
      <c r="AMO170" s="40"/>
      <c r="AMP170" s="40"/>
      <c r="AMQ170" s="40"/>
      <c r="AMR170" s="40"/>
      <c r="AMS170" s="40"/>
      <c r="AMT170" s="40"/>
      <c r="AMU170" s="40"/>
      <c r="AMV170" s="40"/>
      <c r="AMW170" s="40"/>
      <c r="AMX170" s="40"/>
      <c r="AMY170" s="40"/>
      <c r="AMZ170" s="40"/>
      <c r="ANA170" s="40"/>
      <c r="ANB170" s="40"/>
      <c r="ANC170" s="40"/>
      <c r="AND170" s="40"/>
      <c r="ANE170" s="40"/>
      <c r="ANF170" s="40"/>
      <c r="ANG170" s="40"/>
      <c r="ANH170" s="40"/>
      <c r="ANI170" s="40"/>
      <c r="ANJ170" s="40"/>
      <c r="ANK170" s="40"/>
      <c r="ANL170" s="40"/>
      <c r="ANM170" s="40"/>
      <c r="ANN170" s="40"/>
      <c r="ANO170" s="40"/>
      <c r="ANP170" s="40"/>
      <c r="ANQ170" s="40"/>
      <c r="ANR170" s="40"/>
      <c r="ANS170" s="40"/>
      <c r="ANT170" s="40"/>
      <c r="ANU170" s="40"/>
      <c r="ANV170" s="40"/>
      <c r="ANW170" s="40"/>
      <c r="ANX170" s="40"/>
      <c r="ANY170" s="40"/>
      <c r="ANZ170" s="40"/>
      <c r="AOA170" s="40"/>
      <c r="AOB170" s="40"/>
      <c r="AOC170" s="40"/>
      <c r="AOD170" s="40"/>
      <c r="AOE170" s="40"/>
      <c r="AOF170" s="40"/>
      <c r="AOG170" s="40"/>
      <c r="AOH170" s="40"/>
      <c r="AOI170" s="40"/>
      <c r="AOJ170" s="40"/>
      <c r="AOK170" s="40"/>
      <c r="AOL170" s="40"/>
      <c r="AOM170" s="40"/>
      <c r="AON170" s="40"/>
      <c r="AOO170" s="40"/>
      <c r="AOP170" s="40"/>
      <c r="AOQ170" s="40"/>
      <c r="AOR170" s="40"/>
      <c r="AOS170" s="40"/>
      <c r="AOT170" s="40"/>
      <c r="AOU170" s="40"/>
      <c r="AOV170" s="40"/>
      <c r="AOW170" s="40"/>
      <c r="AOX170" s="40"/>
      <c r="AOY170" s="40"/>
      <c r="AOZ170" s="40"/>
      <c r="APA170" s="40"/>
      <c r="APB170" s="40"/>
      <c r="APC170" s="40"/>
      <c r="APD170" s="40"/>
      <c r="APE170" s="40"/>
      <c r="APF170" s="40"/>
      <c r="APG170" s="40"/>
      <c r="APH170" s="40"/>
      <c r="API170" s="40"/>
      <c r="APJ170" s="40"/>
      <c r="APK170" s="40"/>
      <c r="APL170" s="40"/>
      <c r="APM170" s="40"/>
      <c r="APN170" s="40"/>
      <c r="APO170" s="40"/>
      <c r="APP170" s="40"/>
      <c r="APQ170" s="40"/>
      <c r="APR170" s="40"/>
      <c r="APS170" s="40"/>
      <c r="APT170" s="40"/>
      <c r="APU170" s="40"/>
      <c r="APV170" s="40"/>
      <c r="APW170" s="40"/>
      <c r="APX170" s="40"/>
      <c r="APY170" s="40"/>
      <c r="APZ170" s="40"/>
      <c r="AQA170" s="40"/>
      <c r="AQB170" s="40"/>
      <c r="AQC170" s="40"/>
      <c r="AQD170" s="40"/>
      <c r="AQE170" s="40"/>
      <c r="AQF170" s="40"/>
      <c r="AQG170" s="40"/>
      <c r="AQH170" s="40"/>
      <c r="AQI170" s="40"/>
      <c r="AQJ170" s="40"/>
      <c r="AQK170" s="40"/>
      <c r="AQL170" s="40"/>
      <c r="AQM170" s="40"/>
      <c r="AQN170" s="40"/>
      <c r="AQO170" s="40"/>
      <c r="AQP170" s="40"/>
      <c r="AQQ170" s="40"/>
      <c r="AQR170" s="40"/>
      <c r="AQS170" s="40"/>
      <c r="AQT170" s="40"/>
      <c r="AQU170" s="40"/>
      <c r="AQV170" s="40"/>
      <c r="AQW170" s="40"/>
      <c r="AQX170" s="40"/>
      <c r="AQY170" s="40"/>
      <c r="AQZ170" s="40"/>
      <c r="ARA170" s="40"/>
      <c r="ARB170" s="40"/>
      <c r="ARC170" s="40"/>
      <c r="ARD170" s="40"/>
      <c r="ARE170" s="40"/>
      <c r="ARF170" s="40"/>
      <c r="ARG170" s="40"/>
      <c r="ARH170" s="40"/>
      <c r="ARI170" s="40"/>
      <c r="ARJ170" s="40"/>
      <c r="ARK170" s="40"/>
      <c r="ARL170" s="40"/>
      <c r="ARM170" s="40"/>
      <c r="ARN170" s="40"/>
      <c r="ARO170" s="40"/>
      <c r="ARP170" s="40"/>
      <c r="ARQ170" s="40"/>
      <c r="ARR170" s="40"/>
      <c r="ARS170" s="40"/>
      <c r="ART170" s="40"/>
      <c r="ARU170" s="40"/>
      <c r="ARV170" s="40"/>
      <c r="ARW170" s="40"/>
      <c r="ARX170" s="40"/>
      <c r="ARY170" s="40"/>
      <c r="ARZ170" s="40"/>
      <c r="ASA170" s="40"/>
      <c r="ASB170" s="40"/>
      <c r="ASC170" s="40"/>
      <c r="ASD170" s="40"/>
      <c r="ASE170" s="40"/>
      <c r="ASF170" s="40"/>
      <c r="ASG170" s="40"/>
      <c r="ASH170" s="40"/>
      <c r="ASI170" s="40"/>
      <c r="ASJ170" s="40"/>
      <c r="ASK170" s="40"/>
      <c r="ASL170" s="40"/>
      <c r="ASM170" s="40"/>
      <c r="ASN170" s="40"/>
      <c r="ASO170" s="40"/>
      <c r="ASP170" s="40"/>
      <c r="ASQ170" s="40"/>
      <c r="ASR170" s="40"/>
      <c r="ASS170" s="40"/>
      <c r="AST170" s="40"/>
      <c r="ASU170" s="40"/>
      <c r="ASV170" s="40"/>
      <c r="ASW170" s="40"/>
      <c r="ASX170" s="40"/>
      <c r="ASY170" s="40"/>
      <c r="ASZ170" s="40"/>
      <c r="ATA170" s="40"/>
      <c r="ATB170" s="40"/>
      <c r="ATC170" s="40"/>
      <c r="ATD170" s="40"/>
      <c r="ATE170" s="40"/>
      <c r="ATF170" s="40"/>
      <c r="ATG170" s="40"/>
      <c r="ATH170" s="40"/>
      <c r="ATI170" s="40"/>
      <c r="ATJ170" s="40"/>
      <c r="ATK170" s="40"/>
      <c r="ATL170" s="40"/>
      <c r="ATM170" s="40"/>
      <c r="ATN170" s="40"/>
      <c r="ATO170" s="40"/>
      <c r="ATP170" s="40"/>
      <c r="ATQ170" s="40"/>
      <c r="ATR170" s="40"/>
      <c r="ATS170" s="40"/>
      <c r="ATT170" s="40"/>
      <c r="ATU170" s="40"/>
      <c r="ATV170" s="40"/>
      <c r="ATW170" s="40"/>
      <c r="ATX170" s="40"/>
      <c r="ATY170" s="40"/>
      <c r="ATZ170" s="40"/>
      <c r="AUA170" s="40"/>
      <c r="AUB170" s="40"/>
      <c r="AUC170" s="40"/>
      <c r="AUD170" s="40"/>
      <c r="AUE170" s="40"/>
      <c r="AUF170" s="40"/>
      <c r="AUG170" s="40"/>
      <c r="AUH170" s="40"/>
      <c r="AUI170" s="40"/>
      <c r="AUJ170" s="40"/>
      <c r="AUK170" s="40"/>
      <c r="AUL170" s="40"/>
      <c r="AUM170" s="40"/>
      <c r="AUN170" s="40"/>
      <c r="AUO170" s="40"/>
      <c r="AUP170" s="40"/>
      <c r="AUQ170" s="40"/>
      <c r="AUR170" s="40"/>
      <c r="AUS170" s="40"/>
      <c r="AUT170" s="40"/>
      <c r="AUU170" s="40"/>
      <c r="AUV170" s="40"/>
      <c r="AUW170" s="40"/>
      <c r="AUX170" s="40"/>
      <c r="AUY170" s="40"/>
      <c r="AUZ170" s="40"/>
      <c r="AVA170" s="40"/>
      <c r="AVB170" s="40"/>
      <c r="AVC170" s="40"/>
      <c r="AVD170" s="40"/>
      <c r="AVE170" s="40"/>
      <c r="AVF170" s="40"/>
      <c r="AVG170" s="40"/>
      <c r="AVH170" s="40"/>
      <c r="AVI170" s="40"/>
      <c r="AVJ170" s="40"/>
      <c r="AVK170" s="40"/>
      <c r="AVL170" s="40"/>
      <c r="AVM170" s="40"/>
      <c r="AVN170" s="40"/>
      <c r="AVO170" s="40"/>
      <c r="AVP170" s="40"/>
      <c r="AVQ170" s="40"/>
      <c r="AVR170" s="40"/>
      <c r="AVS170" s="40"/>
      <c r="AVT170" s="40"/>
      <c r="AVU170" s="40"/>
      <c r="AVV170" s="40"/>
      <c r="AVW170" s="40"/>
      <c r="AVX170" s="40"/>
      <c r="AVY170" s="40"/>
      <c r="AVZ170" s="40"/>
      <c r="AWA170" s="40"/>
      <c r="AWB170" s="40"/>
      <c r="AWC170" s="40"/>
      <c r="AWD170" s="40"/>
      <c r="AWE170" s="40"/>
      <c r="AWF170" s="40"/>
      <c r="AWG170" s="40"/>
      <c r="AWH170" s="40"/>
      <c r="AWI170" s="40"/>
      <c r="AWJ170" s="40"/>
      <c r="AWK170" s="40"/>
      <c r="AWL170" s="40"/>
      <c r="AWM170" s="40"/>
      <c r="AWN170" s="40"/>
      <c r="AWO170" s="40"/>
      <c r="AWP170" s="40"/>
      <c r="AWQ170" s="40"/>
      <c r="AWR170" s="40"/>
      <c r="AWS170" s="40"/>
      <c r="AWT170" s="40"/>
      <c r="AWU170" s="40"/>
      <c r="AWV170" s="40"/>
      <c r="AWW170" s="40"/>
      <c r="AWX170" s="40"/>
      <c r="AWY170" s="40"/>
      <c r="AWZ170" s="40"/>
      <c r="AXA170" s="40"/>
      <c r="AXB170" s="40"/>
      <c r="AXC170" s="40"/>
      <c r="AXD170" s="40"/>
      <c r="AXE170" s="40"/>
      <c r="AXF170" s="40"/>
      <c r="AXG170" s="40"/>
      <c r="AXH170" s="40"/>
      <c r="AXI170" s="40"/>
      <c r="AXJ170" s="40"/>
      <c r="AXK170" s="40"/>
      <c r="AXL170" s="40"/>
      <c r="AXM170" s="40"/>
      <c r="AXN170" s="40"/>
      <c r="AXO170" s="40"/>
      <c r="AXP170" s="40"/>
      <c r="AXQ170" s="40"/>
      <c r="AXR170" s="40"/>
      <c r="AXS170" s="40"/>
      <c r="AXT170" s="40"/>
      <c r="AXU170" s="40"/>
      <c r="AXV170" s="40"/>
      <c r="AXW170" s="40"/>
      <c r="AXX170" s="40"/>
      <c r="AXY170" s="40"/>
      <c r="AXZ170" s="40"/>
      <c r="AYA170" s="40"/>
      <c r="AYB170" s="40"/>
      <c r="AYC170" s="40"/>
      <c r="AYD170" s="40"/>
      <c r="AYE170" s="40"/>
      <c r="AYF170" s="40"/>
      <c r="AYG170" s="40"/>
      <c r="AYH170" s="40"/>
      <c r="AYI170" s="40"/>
      <c r="AYJ170" s="40"/>
      <c r="AYK170" s="40"/>
      <c r="AYL170" s="40"/>
      <c r="AYM170" s="40"/>
      <c r="AYN170" s="40"/>
      <c r="AYO170" s="40"/>
      <c r="AYP170" s="40"/>
      <c r="AYQ170" s="40"/>
      <c r="AYR170" s="40"/>
      <c r="AYS170" s="40"/>
      <c r="AYT170" s="40"/>
      <c r="AYU170" s="40"/>
      <c r="AYV170" s="40"/>
      <c r="AYW170" s="40"/>
      <c r="AYX170" s="40"/>
      <c r="AYY170" s="40"/>
      <c r="AYZ170" s="40"/>
      <c r="AZA170" s="40"/>
      <c r="AZB170" s="40"/>
      <c r="AZC170" s="40"/>
      <c r="AZD170" s="40"/>
      <c r="AZE170" s="40"/>
      <c r="AZF170" s="40"/>
      <c r="AZG170" s="40"/>
      <c r="AZH170" s="40"/>
      <c r="AZI170" s="40"/>
      <c r="AZJ170" s="40"/>
      <c r="AZK170" s="40"/>
      <c r="AZL170" s="40"/>
      <c r="AZM170" s="40"/>
      <c r="AZN170" s="40"/>
      <c r="AZO170" s="40"/>
      <c r="AZP170" s="40"/>
      <c r="AZQ170" s="40"/>
      <c r="AZR170" s="40"/>
      <c r="AZS170" s="40"/>
      <c r="AZT170" s="40"/>
      <c r="AZU170" s="40"/>
      <c r="AZV170" s="40"/>
      <c r="AZW170" s="40"/>
      <c r="AZX170" s="40"/>
      <c r="AZY170" s="40"/>
      <c r="AZZ170" s="40"/>
      <c r="BAA170" s="40"/>
      <c r="BAB170" s="40"/>
      <c r="BAC170" s="40"/>
      <c r="BAD170" s="40"/>
      <c r="BAE170" s="40"/>
      <c r="BAF170" s="40"/>
      <c r="BAG170" s="40"/>
      <c r="BAH170" s="40"/>
      <c r="BAI170" s="40"/>
      <c r="BAJ170" s="40"/>
      <c r="BAK170" s="40"/>
      <c r="BAL170" s="40"/>
      <c r="BAM170" s="40"/>
      <c r="BAN170" s="40"/>
      <c r="BAO170" s="40"/>
      <c r="BAP170" s="40"/>
      <c r="BAQ170" s="40"/>
      <c r="BAR170" s="40"/>
      <c r="BAS170" s="40"/>
      <c r="BAT170" s="40"/>
      <c r="BAU170" s="40"/>
      <c r="BAV170" s="40"/>
      <c r="BAW170" s="40"/>
      <c r="BAX170" s="40"/>
      <c r="BAY170" s="40"/>
      <c r="BAZ170" s="40"/>
      <c r="BBA170" s="40"/>
      <c r="BBB170" s="40"/>
      <c r="BBC170" s="40"/>
      <c r="BBD170" s="40"/>
      <c r="BBE170" s="40"/>
      <c r="BBF170" s="40"/>
      <c r="BBG170" s="40"/>
      <c r="BBH170" s="40"/>
      <c r="BBI170" s="40"/>
      <c r="BBJ170" s="40"/>
      <c r="BBK170" s="40"/>
      <c r="BBL170" s="40"/>
      <c r="BBM170" s="40"/>
      <c r="BBN170" s="40"/>
      <c r="BBO170" s="40"/>
      <c r="BBP170" s="40"/>
      <c r="BBQ170" s="40"/>
      <c r="BBR170" s="40"/>
      <c r="BBS170" s="40"/>
      <c r="BBT170" s="40"/>
      <c r="BBU170" s="40"/>
      <c r="BBV170" s="40"/>
      <c r="BBW170" s="40"/>
      <c r="BBX170" s="40"/>
      <c r="BBY170" s="40"/>
      <c r="BBZ170" s="40"/>
      <c r="BCA170" s="40"/>
      <c r="BCB170" s="40"/>
      <c r="BCC170" s="40"/>
      <c r="BCD170" s="40"/>
      <c r="BCE170" s="40"/>
      <c r="BCF170" s="40"/>
      <c r="BCG170" s="40"/>
      <c r="BCH170" s="40"/>
      <c r="BCI170" s="40"/>
      <c r="BCJ170" s="40"/>
      <c r="BCK170" s="40"/>
      <c r="BCL170" s="40"/>
      <c r="BCM170" s="40"/>
      <c r="BCN170" s="40"/>
      <c r="BCO170" s="40"/>
      <c r="BCP170" s="40"/>
      <c r="BCQ170" s="40"/>
      <c r="BCR170" s="40"/>
      <c r="BCS170" s="40"/>
      <c r="BCT170" s="40"/>
      <c r="BCU170" s="40"/>
      <c r="BCV170" s="40"/>
      <c r="BCW170" s="40"/>
      <c r="BCX170" s="40"/>
      <c r="BCY170" s="40"/>
      <c r="BCZ170" s="40"/>
      <c r="BDA170" s="40"/>
      <c r="BDB170" s="40"/>
      <c r="BDC170" s="40"/>
      <c r="BDD170" s="40"/>
      <c r="BDE170" s="40"/>
      <c r="BDF170" s="40"/>
      <c r="BDG170" s="40"/>
      <c r="BDH170" s="40"/>
      <c r="BDI170" s="40"/>
      <c r="BDJ170" s="40"/>
      <c r="BDK170" s="40"/>
      <c r="BDL170" s="40"/>
      <c r="BDM170" s="40"/>
      <c r="BDN170" s="40"/>
      <c r="BDO170" s="40"/>
      <c r="BDP170" s="40"/>
      <c r="BDQ170" s="40"/>
      <c r="BDR170" s="40"/>
      <c r="BDS170" s="40"/>
      <c r="BDT170" s="40"/>
      <c r="BDU170" s="40"/>
      <c r="BDV170" s="40"/>
      <c r="BDW170" s="40"/>
      <c r="BDX170" s="40"/>
      <c r="BDY170" s="40"/>
      <c r="BDZ170" s="40"/>
      <c r="BEA170" s="40"/>
      <c r="BEB170" s="40"/>
      <c r="BEC170" s="40"/>
      <c r="BED170" s="40"/>
      <c r="BEE170" s="40"/>
      <c r="BEF170" s="40"/>
      <c r="BEG170" s="40"/>
      <c r="BEH170" s="40"/>
      <c r="BEI170" s="40"/>
      <c r="BEJ170" s="40"/>
      <c r="BEK170" s="40"/>
      <c r="BEL170" s="40"/>
      <c r="BEM170" s="40"/>
      <c r="BEN170" s="40"/>
      <c r="BEO170" s="40"/>
      <c r="BEP170" s="40"/>
      <c r="BEQ170" s="40"/>
      <c r="BER170" s="40"/>
      <c r="BES170" s="40"/>
      <c r="BET170" s="40"/>
      <c r="BEU170" s="40"/>
      <c r="BEV170" s="40"/>
      <c r="BEW170" s="40"/>
      <c r="BEX170" s="40"/>
      <c r="BEY170" s="40"/>
      <c r="BEZ170" s="40"/>
      <c r="BFA170" s="40"/>
      <c r="BFB170" s="40"/>
      <c r="BFC170" s="40"/>
      <c r="BFD170" s="40"/>
      <c r="BFE170" s="40"/>
      <c r="BFF170" s="40"/>
      <c r="BFG170" s="40"/>
      <c r="BFH170" s="40"/>
      <c r="BFI170" s="40"/>
      <c r="BFJ170" s="40"/>
      <c r="BFK170" s="40"/>
      <c r="BFL170" s="40"/>
      <c r="BFM170" s="40"/>
      <c r="BFN170" s="40"/>
      <c r="BFO170" s="40"/>
      <c r="BFP170" s="40"/>
      <c r="BFQ170" s="40"/>
      <c r="BFR170" s="40"/>
      <c r="BFS170" s="40"/>
      <c r="BFT170" s="40"/>
      <c r="BFU170" s="40"/>
      <c r="BFV170" s="40"/>
      <c r="BFW170" s="40"/>
      <c r="BFX170" s="40"/>
      <c r="BFY170" s="40"/>
      <c r="BFZ170" s="40"/>
      <c r="BGA170" s="40"/>
      <c r="BGB170" s="40"/>
      <c r="BGC170" s="40"/>
      <c r="BGD170" s="40"/>
      <c r="BGE170" s="40"/>
      <c r="BGF170" s="40"/>
      <c r="BGG170" s="40"/>
      <c r="BGH170" s="40"/>
      <c r="BGI170" s="40"/>
      <c r="BGJ170" s="40"/>
      <c r="BGK170" s="40"/>
      <c r="BGL170" s="40"/>
      <c r="BGM170" s="40"/>
      <c r="BGN170" s="40"/>
      <c r="BGO170" s="40"/>
      <c r="BGP170" s="40"/>
      <c r="BGQ170" s="40"/>
      <c r="BGR170" s="40"/>
      <c r="BGS170" s="40"/>
      <c r="BGT170" s="40"/>
      <c r="BGU170" s="40"/>
      <c r="BGV170" s="40"/>
      <c r="BGW170" s="40"/>
      <c r="BGX170" s="40"/>
      <c r="BGY170" s="40"/>
      <c r="BGZ170" s="40"/>
      <c r="BHA170" s="40"/>
      <c r="BHB170" s="40"/>
      <c r="BHC170" s="40"/>
      <c r="BHD170" s="40"/>
      <c r="BHE170" s="40"/>
      <c r="BHF170" s="40"/>
      <c r="BHG170" s="40"/>
      <c r="BHH170" s="40"/>
      <c r="BHI170" s="40"/>
      <c r="BHJ170" s="40"/>
      <c r="BHK170" s="40"/>
      <c r="BHL170" s="40"/>
      <c r="BHM170" s="40"/>
      <c r="BHN170" s="40"/>
      <c r="BHO170" s="40"/>
      <c r="BHP170" s="40"/>
      <c r="BHQ170" s="40"/>
      <c r="BHR170" s="40"/>
      <c r="BHS170" s="40"/>
      <c r="BHT170" s="40"/>
      <c r="BHU170" s="40"/>
      <c r="BHV170" s="40"/>
      <c r="BHW170" s="40"/>
      <c r="BHX170" s="40"/>
      <c r="BHY170" s="40"/>
      <c r="BHZ170" s="40"/>
      <c r="BIA170" s="40"/>
      <c r="BIB170" s="40"/>
      <c r="BIC170" s="40"/>
      <c r="BID170" s="40"/>
      <c r="BIE170" s="40"/>
      <c r="BIF170" s="40"/>
      <c r="BIG170" s="40"/>
      <c r="BIH170" s="40"/>
      <c r="BII170" s="40"/>
      <c r="BIJ170" s="40"/>
      <c r="BIK170" s="40"/>
      <c r="BIL170" s="40"/>
      <c r="BIM170" s="40"/>
      <c r="BIN170" s="40"/>
      <c r="BIO170" s="40"/>
      <c r="BIP170" s="40"/>
      <c r="BIQ170" s="40"/>
      <c r="BIR170" s="40"/>
      <c r="BIS170" s="40"/>
      <c r="BIT170" s="40"/>
      <c r="BIU170" s="40"/>
      <c r="BIV170" s="40"/>
      <c r="BIW170" s="40"/>
      <c r="BIX170" s="40"/>
      <c r="BIY170" s="40"/>
      <c r="BIZ170" s="40"/>
      <c r="BJA170" s="40"/>
      <c r="BJB170" s="40"/>
      <c r="BJC170" s="40"/>
      <c r="BJD170" s="40"/>
      <c r="BJE170" s="40"/>
      <c r="BJF170" s="40"/>
      <c r="BJG170" s="40"/>
      <c r="BJH170" s="40"/>
      <c r="BJI170" s="40"/>
      <c r="BJJ170" s="40"/>
      <c r="BJK170" s="40"/>
      <c r="BJL170" s="40"/>
      <c r="BJM170" s="40"/>
      <c r="BJN170" s="40"/>
      <c r="BJO170" s="40"/>
      <c r="BJP170" s="40"/>
      <c r="BJQ170" s="40"/>
      <c r="BJR170" s="40"/>
      <c r="BJS170" s="40"/>
      <c r="BJT170" s="40"/>
      <c r="BJU170" s="40"/>
      <c r="BJV170" s="40"/>
      <c r="BJW170" s="40"/>
      <c r="BJX170" s="40"/>
      <c r="BJY170" s="40"/>
      <c r="BJZ170" s="40"/>
      <c r="BKA170" s="40"/>
      <c r="BKB170" s="40"/>
      <c r="BKC170" s="40"/>
      <c r="BKD170" s="40"/>
      <c r="BKE170" s="40"/>
      <c r="BKF170" s="40"/>
      <c r="BKG170" s="40"/>
      <c r="BKH170" s="40"/>
      <c r="BKI170" s="40"/>
      <c r="BKJ170" s="40"/>
      <c r="BKK170" s="40"/>
      <c r="BKL170" s="40"/>
      <c r="BKM170" s="40"/>
      <c r="BKN170" s="40"/>
      <c r="BKO170" s="40"/>
      <c r="BKP170" s="40"/>
      <c r="BKQ170" s="40"/>
      <c r="BKR170" s="40"/>
      <c r="BKS170" s="40"/>
      <c r="BKT170" s="40"/>
      <c r="BKU170" s="40"/>
      <c r="BKV170" s="40"/>
      <c r="BKW170" s="40"/>
      <c r="BKX170" s="40"/>
      <c r="BKY170" s="40"/>
      <c r="BKZ170" s="40"/>
      <c r="BLA170" s="40"/>
      <c r="BLB170" s="40"/>
      <c r="BLC170" s="40"/>
      <c r="BLD170" s="40"/>
      <c r="BLE170" s="40"/>
      <c r="BLF170" s="40"/>
      <c r="BLG170" s="40"/>
      <c r="BLH170" s="40"/>
      <c r="BLI170" s="40"/>
      <c r="BLJ170" s="40"/>
      <c r="BLK170" s="40"/>
      <c r="BLL170" s="40"/>
      <c r="BLM170" s="40"/>
      <c r="BLN170" s="40"/>
      <c r="BLO170" s="40"/>
      <c r="BLP170" s="40"/>
      <c r="BLQ170" s="40"/>
      <c r="BLR170" s="40"/>
      <c r="BLS170" s="40"/>
      <c r="BLT170" s="40"/>
      <c r="BLU170" s="40"/>
      <c r="BLV170" s="40"/>
      <c r="BLW170" s="40"/>
      <c r="BLX170" s="40"/>
      <c r="BLY170" s="40"/>
      <c r="BLZ170" s="40"/>
      <c r="BMA170" s="40"/>
      <c r="BMB170" s="40"/>
      <c r="BMC170" s="40"/>
      <c r="BMD170" s="40"/>
      <c r="BME170" s="40"/>
      <c r="BMF170" s="40"/>
      <c r="BMG170" s="40"/>
      <c r="BMH170" s="40"/>
      <c r="BMI170" s="40"/>
      <c r="BMJ170" s="40"/>
      <c r="BMK170" s="40"/>
      <c r="BML170" s="40"/>
      <c r="BMM170" s="40"/>
      <c r="BMN170" s="40"/>
      <c r="BMO170" s="40"/>
      <c r="BMP170" s="40"/>
      <c r="BMQ170" s="40"/>
      <c r="BMR170" s="40"/>
      <c r="BMS170" s="40"/>
      <c r="BMT170" s="40"/>
      <c r="BMU170" s="40"/>
      <c r="BMV170" s="40"/>
      <c r="BMW170" s="40"/>
      <c r="BMX170" s="40"/>
      <c r="BMY170" s="40"/>
      <c r="BMZ170" s="40"/>
      <c r="BNA170" s="40"/>
      <c r="BNB170" s="40"/>
      <c r="BNC170" s="40"/>
      <c r="BND170" s="40"/>
      <c r="BNE170" s="40"/>
      <c r="BNF170" s="40"/>
      <c r="BNG170" s="40"/>
      <c r="BNH170" s="40"/>
      <c r="BNI170" s="40"/>
      <c r="BNJ170" s="40"/>
      <c r="BNK170" s="40"/>
      <c r="BNL170" s="40"/>
      <c r="BNM170" s="40"/>
      <c r="BNN170" s="40"/>
      <c r="BNO170" s="40"/>
      <c r="BNP170" s="40"/>
      <c r="BNQ170" s="40"/>
      <c r="BNR170" s="40"/>
      <c r="BNS170" s="40"/>
      <c r="BNT170" s="40"/>
      <c r="BNU170" s="40"/>
      <c r="BNV170" s="40"/>
      <c r="BNW170" s="40"/>
      <c r="BNX170" s="40"/>
      <c r="BNY170" s="40"/>
      <c r="BNZ170" s="40"/>
      <c r="BOA170" s="40"/>
      <c r="BOB170" s="40"/>
      <c r="BOC170" s="40"/>
      <c r="BOD170" s="40"/>
      <c r="BOE170" s="40"/>
      <c r="BOF170" s="40"/>
      <c r="BOG170" s="40"/>
      <c r="BOH170" s="40"/>
      <c r="BOI170" s="40"/>
      <c r="BOJ170" s="40"/>
      <c r="BOK170" s="40"/>
      <c r="BOL170" s="40"/>
      <c r="BOM170" s="40"/>
      <c r="BON170" s="40"/>
      <c r="BOO170" s="40"/>
      <c r="BOP170" s="40"/>
      <c r="BOQ170" s="40"/>
      <c r="BOR170" s="40"/>
      <c r="BOS170" s="40"/>
      <c r="BOT170" s="40"/>
      <c r="BOU170" s="40"/>
      <c r="BOV170" s="40"/>
      <c r="BOW170" s="40"/>
      <c r="BOX170" s="40"/>
      <c r="BOY170" s="40"/>
      <c r="BOZ170" s="40"/>
      <c r="BPA170" s="40"/>
      <c r="BPB170" s="40"/>
      <c r="BPC170" s="40"/>
      <c r="BPD170" s="40"/>
      <c r="BPE170" s="40"/>
      <c r="BPF170" s="40"/>
      <c r="BPG170" s="40"/>
      <c r="BPH170" s="40"/>
      <c r="BPI170" s="40"/>
      <c r="BPJ170" s="40"/>
      <c r="BPK170" s="40"/>
      <c r="BPL170" s="40"/>
      <c r="BPM170" s="40"/>
      <c r="BPN170" s="40"/>
      <c r="BPO170" s="40"/>
      <c r="BPP170" s="40"/>
      <c r="BPQ170" s="40"/>
      <c r="BPR170" s="40"/>
      <c r="BPS170" s="40"/>
      <c r="BPT170" s="40"/>
      <c r="BPU170" s="40"/>
      <c r="BPV170" s="40"/>
      <c r="BPW170" s="40"/>
      <c r="BPX170" s="40"/>
      <c r="BPY170" s="40"/>
      <c r="BPZ170" s="40"/>
      <c r="BQA170" s="40"/>
      <c r="BQB170" s="40"/>
      <c r="BQC170" s="40"/>
      <c r="BQD170" s="40"/>
      <c r="BQE170" s="40"/>
      <c r="BQF170" s="40"/>
      <c r="BQG170" s="40"/>
      <c r="BQH170" s="40"/>
      <c r="BQI170" s="40"/>
      <c r="BQJ170" s="40"/>
      <c r="BQK170" s="40"/>
      <c r="BQL170" s="40"/>
      <c r="BQM170" s="40"/>
      <c r="BQN170" s="40"/>
      <c r="BQO170" s="40"/>
      <c r="BQP170" s="40"/>
      <c r="BQQ170" s="40"/>
      <c r="BQR170" s="40"/>
      <c r="BQS170" s="40"/>
      <c r="BQT170" s="40"/>
      <c r="BQU170" s="40"/>
      <c r="BQV170" s="40"/>
      <c r="BQW170" s="40"/>
      <c r="BQX170" s="40"/>
      <c r="BQY170" s="40"/>
      <c r="BQZ170" s="40"/>
      <c r="BRA170" s="40"/>
      <c r="BRB170" s="40"/>
      <c r="BRC170" s="40"/>
      <c r="BRD170" s="40"/>
      <c r="BRE170" s="40"/>
      <c r="BRF170" s="40"/>
      <c r="BRG170" s="40"/>
      <c r="BRH170" s="40"/>
      <c r="BRI170" s="40"/>
      <c r="BRJ170" s="40"/>
      <c r="BRK170" s="40"/>
      <c r="BRL170" s="40"/>
      <c r="BRM170" s="40"/>
      <c r="BRN170" s="40"/>
      <c r="BRO170" s="40"/>
      <c r="BRP170" s="40"/>
      <c r="BRQ170" s="40"/>
      <c r="BRR170" s="40"/>
      <c r="BRS170" s="40"/>
      <c r="BRT170" s="40"/>
      <c r="BRU170" s="40"/>
      <c r="BRV170" s="40"/>
      <c r="BRW170" s="40"/>
      <c r="BRX170" s="40"/>
      <c r="BRY170" s="40"/>
      <c r="BRZ170" s="40"/>
      <c r="BSA170" s="40"/>
      <c r="BSB170" s="40"/>
      <c r="BSC170" s="40"/>
      <c r="BSD170" s="40"/>
      <c r="BSE170" s="40"/>
      <c r="BSF170" s="40"/>
      <c r="BSG170" s="40"/>
      <c r="BSH170" s="40"/>
      <c r="BSI170" s="40"/>
      <c r="BSJ170" s="40"/>
      <c r="BSK170" s="40"/>
      <c r="BSL170" s="40"/>
      <c r="BSM170" s="40"/>
      <c r="BSN170" s="40"/>
      <c r="BSO170" s="40"/>
      <c r="BSP170" s="40"/>
      <c r="BSQ170" s="40"/>
      <c r="BSR170" s="40"/>
      <c r="BSS170" s="40"/>
      <c r="BST170" s="40"/>
      <c r="BSU170" s="40"/>
      <c r="BSV170" s="40"/>
      <c r="BSW170" s="40"/>
      <c r="BSX170" s="40"/>
      <c r="BSY170" s="40"/>
      <c r="BSZ170" s="40"/>
      <c r="BTA170" s="40"/>
      <c r="BTB170" s="40"/>
      <c r="BTC170" s="40"/>
      <c r="BTD170" s="40"/>
      <c r="BTE170" s="40"/>
      <c r="BTF170" s="40"/>
      <c r="BTG170" s="40"/>
      <c r="BTH170" s="40"/>
      <c r="BTI170" s="40"/>
      <c r="BTJ170" s="40"/>
      <c r="BTK170" s="40"/>
      <c r="BTL170" s="40"/>
      <c r="BTM170" s="40"/>
      <c r="BTN170" s="40"/>
      <c r="BTO170" s="40"/>
      <c r="BTP170" s="40"/>
      <c r="BTQ170" s="40"/>
      <c r="BTR170" s="40"/>
      <c r="BTS170" s="40"/>
      <c r="BTT170" s="40"/>
      <c r="BTU170" s="40"/>
      <c r="BTV170" s="40"/>
      <c r="BTW170" s="40"/>
      <c r="BTX170" s="40"/>
      <c r="BTY170" s="40"/>
      <c r="BTZ170" s="40"/>
      <c r="BUA170" s="40"/>
      <c r="BUB170" s="40"/>
      <c r="BUC170" s="40"/>
      <c r="BUD170" s="40"/>
      <c r="BUE170" s="40"/>
      <c r="BUF170" s="40"/>
      <c r="BUG170" s="40"/>
      <c r="BUH170" s="40"/>
      <c r="BUI170" s="40"/>
      <c r="BUJ170" s="40"/>
      <c r="BUK170" s="40"/>
      <c r="BUL170" s="40"/>
      <c r="BUM170" s="40"/>
      <c r="BUN170" s="40"/>
      <c r="BUO170" s="40"/>
      <c r="BUP170" s="40"/>
      <c r="BUQ170" s="40"/>
      <c r="BUR170" s="40"/>
      <c r="BUS170" s="40"/>
      <c r="BUT170" s="40"/>
      <c r="BUU170" s="40"/>
      <c r="BUV170" s="40"/>
      <c r="BUW170" s="40"/>
      <c r="BUX170" s="40"/>
      <c r="BUY170" s="40"/>
      <c r="BUZ170" s="40"/>
      <c r="BVA170" s="40"/>
      <c r="BVB170" s="40"/>
      <c r="BVC170" s="40"/>
      <c r="BVD170" s="40"/>
      <c r="BVE170" s="40"/>
      <c r="BVF170" s="40"/>
      <c r="BVG170" s="40"/>
      <c r="BVH170" s="40"/>
      <c r="BVI170" s="40"/>
      <c r="BVJ170" s="40"/>
      <c r="BVK170" s="40"/>
      <c r="BVL170" s="40"/>
      <c r="BVM170" s="40"/>
      <c r="BVN170" s="40"/>
      <c r="BVO170" s="40"/>
      <c r="BVP170" s="40"/>
      <c r="BVQ170" s="40"/>
      <c r="BVR170" s="40"/>
      <c r="BVS170" s="40"/>
      <c r="BVT170" s="40"/>
      <c r="BVU170" s="40"/>
      <c r="BVV170" s="40"/>
      <c r="BVW170" s="40"/>
      <c r="BVX170" s="40"/>
      <c r="BVY170" s="40"/>
      <c r="BVZ170" s="40"/>
      <c r="BWA170" s="40"/>
      <c r="BWB170" s="40"/>
      <c r="BWC170" s="40"/>
      <c r="BWD170" s="40"/>
      <c r="BWE170" s="40"/>
      <c r="BWF170" s="40"/>
      <c r="BWG170" s="40"/>
      <c r="BWH170" s="40"/>
      <c r="BWI170" s="40"/>
      <c r="BWJ170" s="40"/>
      <c r="BWK170" s="40"/>
      <c r="BWL170" s="40"/>
      <c r="BWM170" s="40"/>
      <c r="BWN170" s="40"/>
      <c r="BWO170" s="40"/>
      <c r="BWP170" s="40"/>
      <c r="BWQ170" s="40"/>
      <c r="BWR170" s="40"/>
      <c r="BWS170" s="40"/>
      <c r="BWT170" s="40"/>
      <c r="BWU170" s="40"/>
      <c r="BWV170" s="40"/>
      <c r="BWW170" s="40"/>
      <c r="BWX170" s="40"/>
      <c r="BWY170" s="40"/>
      <c r="BWZ170" s="40"/>
      <c r="BXA170" s="40"/>
      <c r="BXB170" s="40"/>
      <c r="BXC170" s="40"/>
      <c r="BXD170" s="40"/>
      <c r="BXE170" s="40"/>
      <c r="BXF170" s="40"/>
      <c r="BXG170" s="40"/>
      <c r="BXH170" s="40"/>
      <c r="BXI170" s="40"/>
      <c r="BXJ170" s="40"/>
      <c r="BXK170" s="40"/>
      <c r="BXL170" s="40"/>
      <c r="BXM170" s="40"/>
      <c r="BXN170" s="40"/>
      <c r="BXO170" s="40"/>
      <c r="BXP170" s="40"/>
      <c r="BXQ170" s="40"/>
      <c r="BXR170" s="40"/>
      <c r="BXS170" s="40"/>
      <c r="BXT170" s="40"/>
      <c r="BXU170" s="40"/>
      <c r="BXV170" s="40"/>
      <c r="BXW170" s="40"/>
      <c r="BXX170" s="40"/>
      <c r="BXY170" s="40"/>
      <c r="BXZ170" s="40"/>
      <c r="BYA170" s="40"/>
      <c r="BYB170" s="40"/>
      <c r="BYC170" s="40"/>
      <c r="BYD170" s="40"/>
      <c r="BYE170" s="40"/>
      <c r="BYF170" s="40"/>
      <c r="BYG170" s="40"/>
      <c r="BYH170" s="40"/>
      <c r="BYI170" s="40"/>
      <c r="BYJ170" s="40"/>
      <c r="BYK170" s="40"/>
      <c r="BYL170" s="40"/>
      <c r="BYM170" s="40"/>
      <c r="BYN170" s="40"/>
      <c r="BYO170" s="40"/>
      <c r="BYP170" s="40"/>
      <c r="BYQ170" s="40"/>
      <c r="BYR170" s="40"/>
      <c r="BYS170" s="40"/>
      <c r="BYT170" s="40"/>
      <c r="BYU170" s="40"/>
      <c r="BYV170" s="40"/>
      <c r="BYW170" s="40"/>
      <c r="BYX170" s="40"/>
      <c r="BYY170" s="40"/>
      <c r="BYZ170" s="40"/>
      <c r="BZA170" s="40"/>
      <c r="BZB170" s="40"/>
      <c r="BZC170" s="40"/>
      <c r="BZD170" s="40"/>
      <c r="BZE170" s="40"/>
      <c r="BZF170" s="40"/>
      <c r="BZG170" s="40"/>
      <c r="BZH170" s="40"/>
      <c r="BZI170" s="40"/>
      <c r="BZJ170" s="40"/>
      <c r="BZK170" s="40"/>
      <c r="BZL170" s="40"/>
      <c r="BZM170" s="40"/>
      <c r="BZN170" s="40"/>
      <c r="BZO170" s="40"/>
      <c r="BZP170" s="40"/>
      <c r="BZQ170" s="40"/>
      <c r="BZR170" s="40"/>
      <c r="BZS170" s="40"/>
      <c r="BZT170" s="40"/>
      <c r="BZU170" s="40"/>
      <c r="BZV170" s="40"/>
      <c r="BZW170" s="40"/>
      <c r="BZX170" s="40"/>
      <c r="BZY170" s="40"/>
      <c r="BZZ170" s="40"/>
      <c r="CAA170" s="40"/>
      <c r="CAB170" s="40"/>
      <c r="CAC170" s="40"/>
      <c r="CAD170" s="40"/>
      <c r="CAE170" s="40"/>
      <c r="CAF170" s="40"/>
      <c r="CAG170" s="40"/>
      <c r="CAH170" s="40"/>
      <c r="CAI170" s="40"/>
      <c r="CAJ170" s="40"/>
      <c r="CAK170" s="40"/>
      <c r="CAL170" s="40"/>
      <c r="CAM170" s="40"/>
      <c r="CAN170" s="40"/>
      <c r="CAO170" s="40"/>
      <c r="CAP170" s="40"/>
      <c r="CAQ170" s="40"/>
      <c r="CAR170" s="40"/>
      <c r="CAS170" s="40"/>
      <c r="CAT170" s="40"/>
      <c r="CAU170" s="40"/>
      <c r="CAV170" s="40"/>
      <c r="CAW170" s="40"/>
      <c r="CAX170" s="40"/>
      <c r="CAY170" s="40"/>
      <c r="CAZ170" s="40"/>
      <c r="CBA170" s="40"/>
      <c r="CBB170" s="40"/>
      <c r="CBC170" s="40"/>
      <c r="CBD170" s="40"/>
      <c r="CBE170" s="40"/>
      <c r="CBF170" s="40"/>
      <c r="CBG170" s="40"/>
      <c r="CBH170" s="40"/>
      <c r="CBI170" s="40"/>
      <c r="CBJ170" s="40"/>
      <c r="CBK170" s="40"/>
      <c r="CBL170" s="40"/>
      <c r="CBM170" s="40"/>
      <c r="CBN170" s="40"/>
      <c r="CBO170" s="40"/>
      <c r="CBP170" s="40"/>
      <c r="CBQ170" s="40"/>
      <c r="CBR170" s="40"/>
      <c r="CBS170" s="40"/>
      <c r="CBT170" s="40"/>
      <c r="CBU170" s="40"/>
      <c r="CBV170" s="40"/>
      <c r="CBW170" s="40"/>
      <c r="CBX170" s="40"/>
      <c r="CBY170" s="40"/>
      <c r="CBZ170" s="40"/>
      <c r="CCA170" s="40"/>
      <c r="CCB170" s="40"/>
      <c r="CCC170" s="40"/>
      <c r="CCD170" s="40"/>
      <c r="CCE170" s="40"/>
      <c r="CCF170" s="40"/>
      <c r="CCG170" s="40"/>
      <c r="CCH170" s="40"/>
      <c r="CCI170" s="40"/>
      <c r="CCJ170" s="40"/>
      <c r="CCK170" s="40"/>
      <c r="CCL170" s="40"/>
      <c r="CCM170" s="40"/>
      <c r="CCN170" s="40"/>
      <c r="CCO170" s="40"/>
      <c r="CCP170" s="40"/>
      <c r="CCQ170" s="40"/>
      <c r="CCR170" s="40"/>
      <c r="CCS170" s="40"/>
      <c r="CCT170" s="40"/>
      <c r="CCU170" s="40"/>
      <c r="CCV170" s="40"/>
      <c r="CCW170" s="40"/>
      <c r="CCX170" s="40"/>
      <c r="CCY170" s="40"/>
      <c r="CCZ170" s="40"/>
      <c r="CDA170" s="40"/>
      <c r="CDB170" s="40"/>
      <c r="CDC170" s="40"/>
      <c r="CDD170" s="40"/>
      <c r="CDE170" s="40"/>
      <c r="CDF170" s="40"/>
      <c r="CDG170" s="40"/>
      <c r="CDH170" s="40"/>
      <c r="CDI170" s="40"/>
      <c r="CDJ170" s="40"/>
      <c r="CDK170" s="40"/>
      <c r="CDL170" s="40"/>
      <c r="CDM170" s="40"/>
      <c r="CDN170" s="40"/>
      <c r="CDO170" s="40"/>
      <c r="CDP170" s="40"/>
      <c r="CDQ170" s="40"/>
      <c r="CDR170" s="40"/>
      <c r="CDS170" s="40"/>
      <c r="CDT170" s="40"/>
      <c r="CDU170" s="40"/>
      <c r="CDV170" s="40"/>
      <c r="CDW170" s="40"/>
      <c r="CDX170" s="40"/>
      <c r="CDY170" s="40"/>
      <c r="CDZ170" s="40"/>
      <c r="CEA170" s="40"/>
      <c r="CEB170" s="40"/>
      <c r="CEC170" s="40"/>
      <c r="CED170" s="40"/>
      <c r="CEE170" s="40"/>
      <c r="CEF170" s="40"/>
      <c r="CEG170" s="40"/>
      <c r="CEH170" s="40"/>
      <c r="CEI170" s="40"/>
      <c r="CEJ170" s="40"/>
      <c r="CEK170" s="40"/>
      <c r="CEL170" s="40"/>
      <c r="CEM170" s="40"/>
      <c r="CEN170" s="40"/>
      <c r="CEO170" s="40"/>
      <c r="CEP170" s="40"/>
      <c r="CEQ170" s="40"/>
      <c r="CER170" s="40"/>
      <c r="CES170" s="40"/>
      <c r="CET170" s="40"/>
      <c r="CEU170" s="40"/>
      <c r="CEV170" s="40"/>
      <c r="CEW170" s="40"/>
      <c r="CEX170" s="40"/>
      <c r="CEY170" s="40"/>
      <c r="CEZ170" s="40"/>
      <c r="CFA170" s="40"/>
      <c r="CFB170" s="40"/>
      <c r="CFC170" s="40"/>
      <c r="CFD170" s="40"/>
      <c r="CFE170" s="40"/>
      <c r="CFF170" s="40"/>
      <c r="CFG170" s="40"/>
      <c r="CFH170" s="40"/>
      <c r="CFI170" s="40"/>
      <c r="CFJ170" s="40"/>
      <c r="CFK170" s="40"/>
      <c r="CFL170" s="40"/>
      <c r="CFM170" s="40"/>
      <c r="CFN170" s="40"/>
      <c r="CFO170" s="40"/>
      <c r="CFP170" s="40"/>
      <c r="CFQ170" s="40"/>
      <c r="CFR170" s="40"/>
      <c r="CFS170" s="40"/>
      <c r="CFT170" s="40"/>
      <c r="CFU170" s="40"/>
      <c r="CFV170" s="40"/>
      <c r="CFW170" s="40"/>
      <c r="CFX170" s="40"/>
      <c r="CFY170" s="40"/>
      <c r="CFZ170" s="40"/>
      <c r="CGA170" s="40"/>
      <c r="CGB170" s="40"/>
      <c r="CGC170" s="40"/>
      <c r="CGD170" s="40"/>
      <c r="CGE170" s="40"/>
      <c r="CGF170" s="40"/>
      <c r="CGG170" s="40"/>
      <c r="CGH170" s="40"/>
      <c r="CGI170" s="40"/>
      <c r="CGJ170" s="40"/>
      <c r="CGK170" s="40"/>
      <c r="CGL170" s="40"/>
      <c r="CGM170" s="40"/>
      <c r="CGN170" s="40"/>
      <c r="CGO170" s="40"/>
      <c r="CGP170" s="40"/>
      <c r="CGQ170" s="40"/>
      <c r="CGR170" s="40"/>
      <c r="CGS170" s="40"/>
      <c r="CGT170" s="40"/>
      <c r="CGU170" s="40"/>
      <c r="CGV170" s="40"/>
      <c r="CGW170" s="40"/>
      <c r="CGX170" s="40"/>
      <c r="CGY170" s="40"/>
      <c r="CGZ170" s="40"/>
      <c r="CHA170" s="40"/>
      <c r="CHB170" s="40"/>
      <c r="CHC170" s="40"/>
      <c r="CHD170" s="40"/>
      <c r="CHE170" s="40"/>
      <c r="CHF170" s="40"/>
      <c r="CHG170" s="40"/>
      <c r="CHH170" s="40"/>
      <c r="CHI170" s="40"/>
      <c r="CHJ170" s="40"/>
      <c r="CHK170" s="40"/>
      <c r="CHL170" s="40"/>
      <c r="CHM170" s="40"/>
      <c r="CHN170" s="40"/>
      <c r="CHO170" s="40"/>
      <c r="CHP170" s="40"/>
      <c r="CHQ170" s="40"/>
      <c r="CHR170" s="40"/>
      <c r="CHS170" s="40"/>
      <c r="CHT170" s="40"/>
      <c r="CHU170" s="40"/>
      <c r="CHV170" s="40"/>
      <c r="CHW170" s="40"/>
      <c r="CHX170" s="40"/>
      <c r="CHY170" s="40"/>
      <c r="CHZ170" s="40"/>
      <c r="CIA170" s="40"/>
      <c r="CIB170" s="40"/>
      <c r="CIC170" s="40"/>
      <c r="CID170" s="40"/>
      <c r="CIE170" s="40"/>
      <c r="CIF170" s="40"/>
      <c r="CIG170" s="40"/>
      <c r="CIH170" s="40"/>
      <c r="CII170" s="40"/>
      <c r="CIJ170" s="40"/>
      <c r="CIK170" s="40"/>
      <c r="CIL170" s="40"/>
      <c r="CIM170" s="40"/>
      <c r="CIN170" s="40"/>
      <c r="CIO170" s="40"/>
      <c r="CIP170" s="40"/>
      <c r="CIQ170" s="40"/>
      <c r="CIR170" s="40"/>
      <c r="CIS170" s="40"/>
      <c r="CIT170" s="40"/>
      <c r="CIU170" s="40"/>
      <c r="CIV170" s="40"/>
      <c r="CIW170" s="40"/>
      <c r="CIX170" s="40"/>
      <c r="CIY170" s="40"/>
      <c r="CIZ170" s="40"/>
      <c r="CJA170" s="40"/>
      <c r="CJB170" s="40"/>
      <c r="CJC170" s="40"/>
      <c r="CJD170" s="40"/>
      <c r="CJE170" s="40"/>
      <c r="CJF170" s="40"/>
      <c r="CJG170" s="40"/>
      <c r="CJH170" s="40"/>
      <c r="CJI170" s="40"/>
      <c r="CJJ170" s="40"/>
      <c r="CJK170" s="40"/>
      <c r="CJL170" s="40"/>
      <c r="CJM170" s="40"/>
      <c r="CJN170" s="40"/>
      <c r="CJO170" s="40"/>
      <c r="CJP170" s="40"/>
      <c r="CJQ170" s="40"/>
      <c r="CJR170" s="40"/>
      <c r="CJS170" s="40"/>
      <c r="CJT170" s="40"/>
      <c r="CJU170" s="40"/>
      <c r="CJV170" s="40"/>
      <c r="CJW170" s="40"/>
      <c r="CJX170" s="40"/>
      <c r="CJY170" s="40"/>
      <c r="CJZ170" s="40"/>
      <c r="CKA170" s="40"/>
      <c r="CKB170" s="40"/>
      <c r="CKC170" s="40"/>
      <c r="CKD170" s="40"/>
      <c r="CKE170" s="40"/>
      <c r="CKF170" s="40"/>
      <c r="CKG170" s="40"/>
      <c r="CKH170" s="40"/>
      <c r="CKI170" s="40"/>
      <c r="CKJ170" s="40"/>
      <c r="CKK170" s="40"/>
      <c r="CKL170" s="40"/>
      <c r="CKM170" s="40"/>
      <c r="CKN170" s="40"/>
      <c r="CKO170" s="40"/>
      <c r="CKP170" s="40"/>
      <c r="CKQ170" s="40"/>
      <c r="CKR170" s="40"/>
      <c r="CKS170" s="40"/>
      <c r="CKT170" s="40"/>
      <c r="CKU170" s="40"/>
      <c r="CKV170" s="40"/>
      <c r="CKW170" s="40"/>
      <c r="CKX170" s="40"/>
      <c r="CKY170" s="40"/>
      <c r="CKZ170" s="40"/>
      <c r="CLA170" s="40"/>
      <c r="CLB170" s="40"/>
      <c r="CLC170" s="40"/>
      <c r="CLD170" s="40"/>
      <c r="CLE170" s="40"/>
      <c r="CLF170" s="40"/>
      <c r="CLG170" s="40"/>
      <c r="CLH170" s="40"/>
      <c r="CLI170" s="40"/>
      <c r="CLJ170" s="40"/>
      <c r="CLK170" s="40"/>
      <c r="CLL170" s="40"/>
      <c r="CLM170" s="40"/>
      <c r="CLN170" s="40"/>
      <c r="CLO170" s="40"/>
      <c r="CLP170" s="40"/>
      <c r="CLQ170" s="40"/>
      <c r="CLR170" s="40"/>
      <c r="CLS170" s="40"/>
      <c r="CLT170" s="40"/>
      <c r="CLU170" s="40"/>
      <c r="CLV170" s="40"/>
      <c r="CLW170" s="40"/>
      <c r="CLX170" s="40"/>
      <c r="CLY170" s="40"/>
      <c r="CLZ170" s="40"/>
      <c r="CMA170" s="40"/>
      <c r="CMB170" s="40"/>
      <c r="CMC170" s="40"/>
      <c r="CMD170" s="40"/>
      <c r="CME170" s="40"/>
      <c r="CMF170" s="40"/>
      <c r="CMG170" s="40"/>
      <c r="CMH170" s="40"/>
      <c r="CMI170" s="40"/>
      <c r="CMJ170" s="40"/>
      <c r="CMK170" s="40"/>
      <c r="CML170" s="40"/>
      <c r="CMM170" s="40"/>
      <c r="CMN170" s="40"/>
      <c r="CMO170" s="40"/>
      <c r="CMP170" s="40"/>
      <c r="CMQ170" s="40"/>
      <c r="CMR170" s="40"/>
      <c r="CMS170" s="40"/>
      <c r="CMT170" s="40"/>
      <c r="CMU170" s="40"/>
      <c r="CMV170" s="40"/>
      <c r="CMW170" s="40"/>
      <c r="CMX170" s="40"/>
      <c r="CMY170" s="40"/>
      <c r="CMZ170" s="40"/>
      <c r="CNA170" s="40"/>
      <c r="CNB170" s="40"/>
      <c r="CNC170" s="40"/>
      <c r="CND170" s="40"/>
      <c r="CNE170" s="40"/>
      <c r="CNF170" s="40"/>
      <c r="CNG170" s="40"/>
      <c r="CNH170" s="40"/>
      <c r="CNI170" s="40"/>
      <c r="CNJ170" s="40"/>
      <c r="CNK170" s="40"/>
      <c r="CNL170" s="40"/>
      <c r="CNM170" s="40"/>
      <c r="CNN170" s="40"/>
      <c r="CNO170" s="40"/>
      <c r="CNP170" s="40"/>
      <c r="CNQ170" s="40"/>
      <c r="CNR170" s="40"/>
      <c r="CNS170" s="40"/>
      <c r="CNT170" s="40"/>
      <c r="CNU170" s="40"/>
      <c r="CNV170" s="40"/>
      <c r="CNW170" s="40"/>
      <c r="CNX170" s="40"/>
      <c r="CNY170" s="40"/>
      <c r="CNZ170" s="40"/>
      <c r="COA170" s="40"/>
      <c r="COB170" s="40"/>
      <c r="COC170" s="40"/>
      <c r="COD170" s="40"/>
      <c r="COE170" s="40"/>
      <c r="COF170" s="40"/>
      <c r="COG170" s="40"/>
      <c r="COH170" s="40"/>
      <c r="COI170" s="40"/>
      <c r="COJ170" s="40"/>
      <c r="COK170" s="40"/>
      <c r="COL170" s="40"/>
      <c r="COM170" s="40"/>
      <c r="CON170" s="40"/>
      <c r="COO170" s="40"/>
      <c r="COP170" s="40"/>
      <c r="COQ170" s="40"/>
      <c r="COR170" s="40"/>
      <c r="COS170" s="40"/>
      <c r="COT170" s="40"/>
      <c r="COU170" s="40"/>
      <c r="COV170" s="40"/>
      <c r="COW170" s="40"/>
      <c r="COX170" s="40"/>
      <c r="COY170" s="40"/>
      <c r="COZ170" s="40"/>
      <c r="CPA170" s="40"/>
      <c r="CPB170" s="40"/>
      <c r="CPC170" s="40"/>
      <c r="CPD170" s="40"/>
      <c r="CPE170" s="40"/>
      <c r="CPF170" s="40"/>
      <c r="CPG170" s="40"/>
      <c r="CPH170" s="40"/>
      <c r="CPI170" s="40"/>
      <c r="CPJ170" s="40"/>
      <c r="CPK170" s="40"/>
      <c r="CPL170" s="40"/>
      <c r="CPM170" s="40"/>
      <c r="CPN170" s="40"/>
      <c r="CPO170" s="40"/>
      <c r="CPP170" s="40"/>
      <c r="CPQ170" s="40"/>
      <c r="CPR170" s="40"/>
      <c r="CPS170" s="40"/>
      <c r="CPT170" s="40"/>
      <c r="CPU170" s="40"/>
      <c r="CPV170" s="40"/>
      <c r="CPW170" s="40"/>
      <c r="CPX170" s="40"/>
      <c r="CPY170" s="40"/>
      <c r="CPZ170" s="40"/>
      <c r="CQA170" s="40"/>
      <c r="CQB170" s="40"/>
      <c r="CQC170" s="40"/>
      <c r="CQD170" s="40"/>
      <c r="CQE170" s="40"/>
      <c r="CQF170" s="40"/>
      <c r="CQG170" s="40"/>
      <c r="CQH170" s="40"/>
      <c r="CQI170" s="40"/>
      <c r="CQJ170" s="40"/>
      <c r="CQK170" s="40"/>
      <c r="CQL170" s="40"/>
      <c r="CQM170" s="40"/>
      <c r="CQN170" s="40"/>
      <c r="CQO170" s="40"/>
      <c r="CQP170" s="40"/>
      <c r="CQQ170" s="40"/>
      <c r="CQR170" s="40"/>
      <c r="CQS170" s="40"/>
      <c r="CQT170" s="40"/>
      <c r="CQU170" s="40"/>
      <c r="CQV170" s="40"/>
      <c r="CQW170" s="40"/>
      <c r="CQX170" s="40"/>
      <c r="CQY170" s="40"/>
      <c r="CQZ170" s="40"/>
      <c r="CRA170" s="40"/>
      <c r="CRB170" s="40"/>
      <c r="CRC170" s="40"/>
      <c r="CRD170" s="40"/>
      <c r="CRE170" s="40"/>
      <c r="CRF170" s="40"/>
      <c r="CRG170" s="40"/>
      <c r="CRH170" s="40"/>
      <c r="CRI170" s="40"/>
      <c r="CRJ170" s="40"/>
      <c r="CRK170" s="40"/>
      <c r="CRL170" s="40"/>
      <c r="CRM170" s="40"/>
      <c r="CRN170" s="40"/>
      <c r="CRO170" s="40"/>
      <c r="CRP170" s="40"/>
      <c r="CRQ170" s="40"/>
      <c r="CRR170" s="40"/>
      <c r="CRS170" s="40"/>
      <c r="CRT170" s="40"/>
      <c r="CRU170" s="40"/>
      <c r="CRV170" s="40"/>
      <c r="CRW170" s="40"/>
      <c r="CRX170" s="40"/>
      <c r="CRY170" s="40"/>
      <c r="CRZ170" s="40"/>
      <c r="CSA170" s="40"/>
      <c r="CSB170" s="40"/>
      <c r="CSC170" s="40"/>
      <c r="CSD170" s="40"/>
      <c r="CSE170" s="40"/>
      <c r="CSF170" s="40"/>
      <c r="CSG170" s="40"/>
      <c r="CSH170" s="40"/>
      <c r="CSI170" s="40"/>
      <c r="CSJ170" s="40"/>
      <c r="CSK170" s="40"/>
      <c r="CSL170" s="40"/>
      <c r="CSM170" s="40"/>
      <c r="CSN170" s="40"/>
      <c r="CSO170" s="40"/>
      <c r="CSP170" s="40"/>
      <c r="CSQ170" s="40"/>
      <c r="CSR170" s="40"/>
      <c r="CSS170" s="40"/>
      <c r="CST170" s="40"/>
      <c r="CSU170" s="40"/>
      <c r="CSV170" s="40"/>
      <c r="CSW170" s="40"/>
      <c r="CSX170" s="40"/>
      <c r="CSY170" s="40"/>
      <c r="CSZ170" s="40"/>
      <c r="CTA170" s="40"/>
      <c r="CTB170" s="40"/>
      <c r="CTC170" s="40"/>
      <c r="CTD170" s="40"/>
      <c r="CTE170" s="40"/>
      <c r="CTF170" s="40"/>
      <c r="CTG170" s="40"/>
      <c r="CTH170" s="40"/>
      <c r="CTI170" s="40"/>
      <c r="CTJ170" s="40"/>
      <c r="CTK170" s="40"/>
      <c r="CTL170" s="40"/>
      <c r="CTM170" s="40"/>
      <c r="CTN170" s="40"/>
      <c r="CTO170" s="40"/>
      <c r="CTP170" s="40"/>
      <c r="CTQ170" s="40"/>
      <c r="CTR170" s="40"/>
      <c r="CTS170" s="40"/>
      <c r="CTT170" s="40"/>
      <c r="CTU170" s="40"/>
      <c r="CTV170" s="40"/>
      <c r="CTW170" s="40"/>
      <c r="CTX170" s="40"/>
      <c r="CTY170" s="40"/>
      <c r="CTZ170" s="40"/>
      <c r="CUA170" s="40"/>
      <c r="CUB170" s="40"/>
      <c r="CUC170" s="40"/>
      <c r="CUD170" s="40"/>
      <c r="CUE170" s="40"/>
      <c r="CUF170" s="40"/>
      <c r="CUG170" s="40"/>
      <c r="CUH170" s="40"/>
      <c r="CUI170" s="40"/>
      <c r="CUJ170" s="40"/>
      <c r="CUK170" s="40"/>
      <c r="CUL170" s="40"/>
      <c r="CUM170" s="40"/>
      <c r="CUN170" s="40"/>
      <c r="CUO170" s="40"/>
      <c r="CUP170" s="40"/>
      <c r="CUQ170" s="40"/>
      <c r="CUR170" s="40"/>
      <c r="CUS170" s="40"/>
      <c r="CUT170" s="40"/>
      <c r="CUU170" s="40"/>
      <c r="CUV170" s="40"/>
      <c r="CUW170" s="40"/>
      <c r="CUX170" s="40"/>
      <c r="CUY170" s="40"/>
      <c r="CUZ170" s="40"/>
      <c r="CVA170" s="40"/>
      <c r="CVB170" s="40"/>
      <c r="CVC170" s="40"/>
      <c r="CVD170" s="40"/>
      <c r="CVE170" s="40"/>
      <c r="CVF170" s="40"/>
      <c r="CVG170" s="40"/>
      <c r="CVH170" s="40"/>
      <c r="CVI170" s="40"/>
      <c r="CVJ170" s="40"/>
      <c r="CVK170" s="40"/>
      <c r="CVL170" s="40"/>
      <c r="CVM170" s="40"/>
      <c r="CVN170" s="40"/>
      <c r="CVO170" s="40"/>
      <c r="CVP170" s="40"/>
      <c r="CVQ170" s="40"/>
      <c r="CVR170" s="40"/>
      <c r="CVS170" s="40"/>
      <c r="CVT170" s="40"/>
      <c r="CVU170" s="40"/>
      <c r="CVV170" s="40"/>
      <c r="CVW170" s="40"/>
      <c r="CVX170" s="40"/>
      <c r="CVY170" s="40"/>
      <c r="CVZ170" s="40"/>
      <c r="CWA170" s="40"/>
      <c r="CWB170" s="40"/>
      <c r="CWC170" s="40"/>
      <c r="CWD170" s="40"/>
      <c r="CWE170" s="40"/>
      <c r="CWF170" s="40"/>
      <c r="CWG170" s="40"/>
      <c r="CWH170" s="40"/>
      <c r="CWI170" s="40"/>
      <c r="CWJ170" s="40"/>
      <c r="CWK170" s="40"/>
      <c r="CWL170" s="40"/>
      <c r="CWM170" s="40"/>
      <c r="CWN170" s="40"/>
      <c r="CWO170" s="40"/>
      <c r="CWP170" s="40"/>
      <c r="CWQ170" s="40"/>
      <c r="CWR170" s="40"/>
      <c r="CWS170" s="40"/>
      <c r="CWT170" s="40"/>
      <c r="CWU170" s="40"/>
      <c r="CWV170" s="40"/>
      <c r="CWW170" s="40"/>
      <c r="CWX170" s="40"/>
      <c r="CWY170" s="40"/>
      <c r="CWZ170" s="40"/>
      <c r="CXA170" s="40"/>
      <c r="CXB170" s="40"/>
      <c r="CXC170" s="40"/>
      <c r="CXD170" s="40"/>
      <c r="CXE170" s="40"/>
      <c r="CXF170" s="40"/>
      <c r="CXG170" s="40"/>
      <c r="CXH170" s="40"/>
      <c r="CXI170" s="40"/>
      <c r="CXJ170" s="40"/>
      <c r="CXK170" s="40"/>
      <c r="CXL170" s="40"/>
      <c r="CXM170" s="40"/>
      <c r="CXN170" s="40"/>
      <c r="CXO170" s="40"/>
      <c r="CXP170" s="40"/>
      <c r="CXQ170" s="40"/>
      <c r="CXR170" s="40"/>
      <c r="CXS170" s="40"/>
      <c r="CXT170" s="40"/>
      <c r="CXU170" s="40"/>
      <c r="CXV170" s="40"/>
      <c r="CXW170" s="40"/>
      <c r="CXX170" s="40"/>
      <c r="CXY170" s="40"/>
      <c r="CXZ170" s="40"/>
      <c r="CYA170" s="40"/>
      <c r="CYB170" s="40"/>
      <c r="CYC170" s="40"/>
      <c r="CYD170" s="40"/>
      <c r="CYE170" s="40"/>
      <c r="CYF170" s="40"/>
      <c r="CYG170" s="40"/>
      <c r="CYH170" s="40"/>
      <c r="CYI170" s="40"/>
      <c r="CYJ170" s="40"/>
      <c r="CYK170" s="40"/>
      <c r="CYL170" s="40"/>
      <c r="CYM170" s="40"/>
      <c r="CYN170" s="40"/>
      <c r="CYO170" s="40"/>
      <c r="CYP170" s="40"/>
      <c r="CYQ170" s="40"/>
      <c r="CYR170" s="40"/>
      <c r="CYS170" s="40"/>
      <c r="CYT170" s="40"/>
      <c r="CYU170" s="40"/>
      <c r="CYV170" s="40"/>
      <c r="CYW170" s="40"/>
      <c r="CYX170" s="40"/>
      <c r="CYY170" s="40"/>
      <c r="CYZ170" s="40"/>
      <c r="CZA170" s="40"/>
      <c r="CZB170" s="40"/>
      <c r="CZC170" s="40"/>
      <c r="CZD170" s="40"/>
      <c r="CZE170" s="40"/>
      <c r="CZF170" s="40"/>
      <c r="CZG170" s="40"/>
      <c r="CZH170" s="40"/>
      <c r="CZI170" s="40"/>
      <c r="CZJ170" s="40"/>
      <c r="CZK170" s="40"/>
      <c r="CZL170" s="40"/>
      <c r="CZM170" s="40"/>
      <c r="CZN170" s="40"/>
      <c r="CZO170" s="40"/>
      <c r="CZP170" s="40"/>
      <c r="CZQ170" s="40"/>
      <c r="CZR170" s="40"/>
      <c r="CZS170" s="40"/>
      <c r="CZT170" s="40"/>
      <c r="CZU170" s="40"/>
      <c r="CZV170" s="40"/>
      <c r="CZW170" s="40"/>
      <c r="CZX170" s="40"/>
      <c r="CZY170" s="40"/>
      <c r="CZZ170" s="40"/>
      <c r="DAA170" s="40"/>
      <c r="DAB170" s="40"/>
      <c r="DAC170" s="40"/>
      <c r="DAD170" s="40"/>
      <c r="DAE170" s="40"/>
      <c r="DAF170" s="40"/>
      <c r="DAG170" s="40"/>
      <c r="DAH170" s="40"/>
      <c r="DAI170" s="40"/>
      <c r="DAJ170" s="40"/>
      <c r="DAK170" s="40"/>
      <c r="DAL170" s="40"/>
      <c r="DAM170" s="40"/>
      <c r="DAN170" s="40"/>
      <c r="DAO170" s="40"/>
      <c r="DAP170" s="40"/>
      <c r="DAQ170" s="40"/>
      <c r="DAR170" s="40"/>
      <c r="DAS170" s="40"/>
      <c r="DAT170" s="40"/>
      <c r="DAU170" s="40"/>
      <c r="DAV170" s="40"/>
      <c r="DAW170" s="40"/>
      <c r="DAX170" s="40"/>
      <c r="DAY170" s="40"/>
      <c r="DAZ170" s="40"/>
      <c r="DBA170" s="40"/>
      <c r="DBB170" s="40"/>
      <c r="DBC170" s="40"/>
      <c r="DBD170" s="40"/>
      <c r="DBE170" s="40"/>
      <c r="DBF170" s="40"/>
      <c r="DBG170" s="40"/>
      <c r="DBH170" s="40"/>
      <c r="DBI170" s="40"/>
      <c r="DBJ170" s="40"/>
      <c r="DBK170" s="40"/>
      <c r="DBL170" s="40"/>
      <c r="DBM170" s="40"/>
      <c r="DBN170" s="40"/>
      <c r="DBO170" s="40"/>
      <c r="DBP170" s="40"/>
      <c r="DBQ170" s="40"/>
      <c r="DBR170" s="40"/>
      <c r="DBS170" s="40"/>
      <c r="DBT170" s="40"/>
      <c r="DBU170" s="40"/>
      <c r="DBV170" s="40"/>
      <c r="DBW170" s="40"/>
      <c r="DBX170" s="40"/>
      <c r="DBY170" s="40"/>
      <c r="DBZ170" s="40"/>
      <c r="DCA170" s="40"/>
      <c r="DCB170" s="40"/>
      <c r="DCC170" s="40"/>
      <c r="DCD170" s="40"/>
      <c r="DCE170" s="40"/>
      <c r="DCF170" s="40"/>
      <c r="DCG170" s="40"/>
      <c r="DCH170" s="40"/>
      <c r="DCI170" s="40"/>
      <c r="DCJ170" s="40"/>
      <c r="DCK170" s="40"/>
      <c r="DCL170" s="40"/>
      <c r="DCM170" s="40"/>
      <c r="DCN170" s="40"/>
      <c r="DCO170" s="40"/>
      <c r="DCP170" s="40"/>
      <c r="DCQ170" s="40"/>
      <c r="DCR170" s="40"/>
      <c r="DCS170" s="40"/>
      <c r="DCT170" s="40"/>
      <c r="DCU170" s="40"/>
      <c r="DCV170" s="40"/>
      <c r="DCW170" s="40"/>
      <c r="DCX170" s="40"/>
      <c r="DCY170" s="40"/>
      <c r="DCZ170" s="40"/>
      <c r="DDA170" s="40"/>
      <c r="DDB170" s="40"/>
      <c r="DDC170" s="40"/>
      <c r="DDD170" s="40"/>
      <c r="DDE170" s="40"/>
      <c r="DDF170" s="40"/>
      <c r="DDG170" s="40"/>
      <c r="DDH170" s="40"/>
      <c r="DDI170" s="40"/>
      <c r="DDJ170" s="40"/>
      <c r="DDK170" s="40"/>
      <c r="DDL170" s="40"/>
      <c r="DDM170" s="40"/>
      <c r="DDN170" s="40"/>
      <c r="DDO170" s="40"/>
      <c r="DDP170" s="40"/>
      <c r="DDQ170" s="40"/>
      <c r="DDR170" s="40"/>
      <c r="DDS170" s="40"/>
      <c r="DDT170" s="40"/>
      <c r="DDU170" s="40"/>
      <c r="DDV170" s="40"/>
      <c r="DDW170" s="40"/>
      <c r="DDX170" s="40"/>
      <c r="DDY170" s="40"/>
      <c r="DDZ170" s="40"/>
      <c r="DEA170" s="40"/>
      <c r="DEB170" s="40"/>
      <c r="DEC170" s="40"/>
      <c r="DED170" s="40"/>
      <c r="DEE170" s="40"/>
      <c r="DEF170" s="40"/>
      <c r="DEG170" s="40"/>
      <c r="DEH170" s="40"/>
      <c r="DEI170" s="40"/>
      <c r="DEJ170" s="40"/>
      <c r="DEK170" s="40"/>
      <c r="DEL170" s="40"/>
      <c r="DEM170" s="40"/>
      <c r="DEN170" s="40"/>
      <c r="DEO170" s="40"/>
      <c r="DEP170" s="40"/>
      <c r="DEQ170" s="40"/>
      <c r="DER170" s="40"/>
      <c r="DES170" s="40"/>
      <c r="DET170" s="40"/>
      <c r="DEU170" s="40"/>
      <c r="DEV170" s="40"/>
      <c r="DEW170" s="40"/>
      <c r="DEX170" s="40"/>
      <c r="DEY170" s="40"/>
      <c r="DEZ170" s="40"/>
      <c r="DFA170" s="40"/>
      <c r="DFB170" s="40"/>
      <c r="DFC170" s="40"/>
      <c r="DFD170" s="40"/>
      <c r="DFE170" s="40"/>
      <c r="DFF170" s="40"/>
      <c r="DFG170" s="40"/>
      <c r="DFH170" s="40"/>
      <c r="DFI170" s="40"/>
      <c r="DFJ170" s="40"/>
      <c r="DFK170" s="40"/>
      <c r="DFL170" s="40"/>
      <c r="DFM170" s="40"/>
      <c r="DFN170" s="40"/>
      <c r="DFO170" s="40"/>
      <c r="DFP170" s="40"/>
      <c r="DFQ170" s="40"/>
      <c r="DFR170" s="40"/>
      <c r="DFS170" s="40"/>
      <c r="DFT170" s="40"/>
      <c r="DFU170" s="40"/>
      <c r="DFV170" s="40"/>
      <c r="DFW170" s="40"/>
      <c r="DFX170" s="40"/>
      <c r="DFY170" s="40"/>
      <c r="DFZ170" s="40"/>
      <c r="DGA170" s="40"/>
      <c r="DGB170" s="40"/>
      <c r="DGC170" s="40"/>
      <c r="DGD170" s="40"/>
      <c r="DGE170" s="40"/>
      <c r="DGF170" s="40"/>
      <c r="DGG170" s="40"/>
      <c r="DGH170" s="40"/>
      <c r="DGI170" s="40"/>
      <c r="DGJ170" s="40"/>
      <c r="DGK170" s="40"/>
      <c r="DGL170" s="40"/>
      <c r="DGM170" s="40"/>
      <c r="DGN170" s="40"/>
      <c r="DGO170" s="40"/>
      <c r="DGP170" s="40"/>
      <c r="DGQ170" s="40"/>
      <c r="DGR170" s="40"/>
      <c r="DGS170" s="40"/>
      <c r="DGT170" s="40"/>
      <c r="DGU170" s="40"/>
      <c r="DGV170" s="40"/>
      <c r="DGW170" s="40"/>
      <c r="DGX170" s="40"/>
      <c r="DGY170" s="40"/>
      <c r="DGZ170" s="40"/>
      <c r="DHA170" s="40"/>
      <c r="DHB170" s="40"/>
      <c r="DHC170" s="40"/>
      <c r="DHD170" s="40"/>
      <c r="DHE170" s="40"/>
      <c r="DHF170" s="40"/>
      <c r="DHG170" s="40"/>
      <c r="DHH170" s="40"/>
      <c r="DHI170" s="40"/>
      <c r="DHJ170" s="40"/>
      <c r="DHK170" s="40"/>
      <c r="DHL170" s="40"/>
      <c r="DHM170" s="40"/>
      <c r="DHN170" s="40"/>
      <c r="DHO170" s="40"/>
      <c r="DHP170" s="40"/>
      <c r="DHQ170" s="40"/>
      <c r="DHR170" s="40"/>
      <c r="DHS170" s="40"/>
      <c r="DHT170" s="40"/>
      <c r="DHU170" s="40"/>
      <c r="DHV170" s="40"/>
      <c r="DHW170" s="40"/>
      <c r="DHX170" s="40"/>
      <c r="DHY170" s="40"/>
      <c r="DHZ170" s="40"/>
      <c r="DIA170" s="40"/>
      <c r="DIB170" s="40"/>
      <c r="DIC170" s="40"/>
      <c r="DID170" s="40"/>
      <c r="DIE170" s="40"/>
      <c r="DIF170" s="40"/>
      <c r="DIG170" s="40"/>
      <c r="DIH170" s="40"/>
      <c r="DII170" s="40"/>
      <c r="DIJ170" s="40"/>
      <c r="DIK170" s="40"/>
      <c r="DIL170" s="40"/>
      <c r="DIM170" s="40"/>
      <c r="DIN170" s="40"/>
      <c r="DIO170" s="40"/>
      <c r="DIP170" s="40"/>
      <c r="DIQ170" s="40"/>
      <c r="DIR170" s="40"/>
      <c r="DIS170" s="40"/>
      <c r="DIT170" s="40"/>
      <c r="DIU170" s="40"/>
      <c r="DIV170" s="40"/>
      <c r="DIW170" s="40"/>
      <c r="DIX170" s="40"/>
      <c r="DIY170" s="40"/>
      <c r="DIZ170" s="40"/>
      <c r="DJA170" s="40"/>
      <c r="DJB170" s="40"/>
      <c r="DJC170" s="40"/>
      <c r="DJD170" s="40"/>
      <c r="DJE170" s="40"/>
      <c r="DJF170" s="40"/>
      <c r="DJG170" s="40"/>
      <c r="DJH170" s="40"/>
      <c r="DJI170" s="40"/>
      <c r="DJJ170" s="40"/>
      <c r="DJK170" s="40"/>
      <c r="DJL170" s="40"/>
      <c r="DJM170" s="40"/>
      <c r="DJN170" s="40"/>
      <c r="DJO170" s="40"/>
      <c r="DJP170" s="40"/>
      <c r="DJQ170" s="40"/>
      <c r="DJR170" s="40"/>
      <c r="DJS170" s="40"/>
      <c r="DJT170" s="40"/>
      <c r="DJU170" s="40"/>
      <c r="DJV170" s="40"/>
      <c r="DJW170" s="40"/>
      <c r="DJX170" s="40"/>
      <c r="DJY170" s="40"/>
      <c r="DJZ170" s="40"/>
      <c r="DKA170" s="40"/>
      <c r="DKB170" s="40"/>
      <c r="DKC170" s="40"/>
      <c r="DKD170" s="40"/>
      <c r="DKE170" s="40"/>
      <c r="DKF170" s="40"/>
      <c r="DKG170" s="40"/>
      <c r="DKH170" s="40"/>
      <c r="DKI170" s="40"/>
      <c r="DKJ170" s="40"/>
      <c r="DKK170" s="40"/>
      <c r="DKL170" s="40"/>
      <c r="DKM170" s="40"/>
      <c r="DKN170" s="40"/>
      <c r="DKO170" s="40"/>
      <c r="DKP170" s="40"/>
      <c r="DKQ170" s="40"/>
      <c r="DKR170" s="40"/>
      <c r="DKS170" s="40"/>
      <c r="DKT170" s="40"/>
      <c r="DKU170" s="40"/>
      <c r="DKV170" s="40"/>
      <c r="DKW170" s="40"/>
      <c r="DKX170" s="40"/>
      <c r="DKY170" s="40"/>
      <c r="DKZ170" s="40"/>
      <c r="DLA170" s="40"/>
      <c r="DLB170" s="40"/>
      <c r="DLC170" s="40"/>
      <c r="DLD170" s="40"/>
      <c r="DLE170" s="40"/>
      <c r="DLF170" s="40"/>
      <c r="DLG170" s="40"/>
      <c r="DLH170" s="40"/>
      <c r="DLI170" s="40"/>
      <c r="DLJ170" s="40"/>
      <c r="DLK170" s="40"/>
      <c r="DLL170" s="40"/>
      <c r="DLM170" s="40"/>
      <c r="DLN170" s="40"/>
      <c r="DLO170" s="40"/>
      <c r="DLP170" s="40"/>
      <c r="DLQ170" s="40"/>
      <c r="DLR170" s="40"/>
      <c r="DLS170" s="40"/>
      <c r="DLT170" s="40"/>
      <c r="DLU170" s="40"/>
      <c r="DLV170" s="40"/>
      <c r="DLW170" s="40"/>
      <c r="DLX170" s="40"/>
      <c r="DLY170" s="40"/>
      <c r="DLZ170" s="40"/>
      <c r="DMA170" s="40"/>
      <c r="DMB170" s="40"/>
      <c r="DMC170" s="40"/>
      <c r="DMD170" s="40"/>
      <c r="DME170" s="40"/>
      <c r="DMF170" s="40"/>
      <c r="DMG170" s="40"/>
      <c r="DMH170" s="40"/>
      <c r="DMI170" s="40"/>
      <c r="DMJ170" s="40"/>
      <c r="DMK170" s="40"/>
      <c r="DML170" s="40"/>
      <c r="DMM170" s="40"/>
      <c r="DMN170" s="40"/>
      <c r="DMO170" s="40"/>
      <c r="DMP170" s="40"/>
      <c r="DMQ170" s="40"/>
      <c r="DMR170" s="40"/>
      <c r="DMS170" s="40"/>
      <c r="DMT170" s="40"/>
      <c r="DMU170" s="40"/>
      <c r="DMV170" s="40"/>
      <c r="DMW170" s="40"/>
      <c r="DMX170" s="40"/>
      <c r="DMY170" s="40"/>
      <c r="DMZ170" s="40"/>
      <c r="DNA170" s="40"/>
      <c r="DNB170" s="40"/>
      <c r="DNC170" s="40"/>
      <c r="DND170" s="40"/>
      <c r="DNE170" s="40"/>
      <c r="DNF170" s="40"/>
      <c r="DNG170" s="40"/>
      <c r="DNH170" s="40"/>
      <c r="DNI170" s="40"/>
      <c r="DNJ170" s="40"/>
      <c r="DNK170" s="40"/>
      <c r="DNL170" s="40"/>
      <c r="DNM170" s="40"/>
      <c r="DNN170" s="40"/>
      <c r="DNO170" s="40"/>
      <c r="DNP170" s="40"/>
      <c r="DNQ170" s="40"/>
      <c r="DNR170" s="40"/>
      <c r="DNS170" s="40"/>
      <c r="DNT170" s="40"/>
      <c r="DNU170" s="40"/>
      <c r="DNV170" s="40"/>
      <c r="DNW170" s="40"/>
      <c r="DNX170" s="40"/>
      <c r="DNY170" s="40"/>
      <c r="DNZ170" s="40"/>
      <c r="DOA170" s="40"/>
      <c r="DOB170" s="40"/>
      <c r="DOC170" s="40"/>
      <c r="DOD170" s="40"/>
      <c r="DOE170" s="40"/>
      <c r="DOF170" s="40"/>
      <c r="DOG170" s="40"/>
      <c r="DOH170" s="40"/>
      <c r="DOI170" s="40"/>
      <c r="DOJ170" s="40"/>
      <c r="DOK170" s="40"/>
      <c r="DOL170" s="40"/>
      <c r="DOM170" s="40"/>
      <c r="DON170" s="40"/>
      <c r="DOO170" s="40"/>
      <c r="DOP170" s="40"/>
      <c r="DOQ170" s="40"/>
      <c r="DOR170" s="40"/>
      <c r="DOS170" s="40"/>
      <c r="DOT170" s="40"/>
      <c r="DOU170" s="40"/>
      <c r="DOV170" s="40"/>
      <c r="DOW170" s="40"/>
      <c r="DOX170" s="40"/>
      <c r="DOY170" s="40"/>
      <c r="DOZ170" s="40"/>
      <c r="DPA170" s="40"/>
      <c r="DPB170" s="40"/>
      <c r="DPC170" s="40"/>
      <c r="DPD170" s="40"/>
      <c r="DPE170" s="40"/>
      <c r="DPF170" s="40"/>
      <c r="DPG170" s="40"/>
      <c r="DPH170" s="40"/>
      <c r="DPI170" s="40"/>
      <c r="DPJ170" s="40"/>
      <c r="DPK170" s="40"/>
      <c r="DPL170" s="40"/>
      <c r="DPM170" s="40"/>
      <c r="DPN170" s="40"/>
      <c r="DPO170" s="40"/>
      <c r="DPP170" s="40"/>
      <c r="DPQ170" s="40"/>
      <c r="DPR170" s="40"/>
      <c r="DPS170" s="40"/>
      <c r="DPT170" s="40"/>
      <c r="DPU170" s="40"/>
      <c r="DPV170" s="40"/>
      <c r="DPW170" s="40"/>
      <c r="DPX170" s="40"/>
      <c r="DPY170" s="40"/>
      <c r="DPZ170" s="40"/>
      <c r="DQA170" s="40"/>
      <c r="DQB170" s="40"/>
      <c r="DQC170" s="40"/>
      <c r="DQD170" s="40"/>
      <c r="DQE170" s="40"/>
      <c r="DQF170" s="40"/>
      <c r="DQG170" s="40"/>
      <c r="DQH170" s="40"/>
      <c r="DQI170" s="40"/>
      <c r="DQJ170" s="40"/>
      <c r="DQK170" s="40"/>
      <c r="DQL170" s="40"/>
      <c r="DQM170" s="40"/>
      <c r="DQN170" s="40"/>
      <c r="DQO170" s="40"/>
      <c r="DQP170" s="40"/>
      <c r="DQQ170" s="40"/>
      <c r="DQR170" s="40"/>
      <c r="DQS170" s="40"/>
      <c r="DQT170" s="40"/>
      <c r="DQU170" s="40"/>
      <c r="DQV170" s="40"/>
      <c r="DQW170" s="40"/>
      <c r="DQX170" s="40"/>
      <c r="DQY170" s="40"/>
      <c r="DQZ170" s="40"/>
      <c r="DRA170" s="40"/>
      <c r="DRB170" s="40"/>
      <c r="DRC170" s="40"/>
      <c r="DRD170" s="40"/>
      <c r="DRE170" s="40"/>
      <c r="DRF170" s="40"/>
      <c r="DRG170" s="40"/>
      <c r="DRH170" s="40"/>
      <c r="DRI170" s="40"/>
      <c r="DRJ170" s="40"/>
      <c r="DRK170" s="40"/>
      <c r="DRL170" s="40"/>
      <c r="DRM170" s="40"/>
      <c r="DRN170" s="40"/>
      <c r="DRO170" s="40"/>
      <c r="DRP170" s="40"/>
      <c r="DRQ170" s="40"/>
      <c r="DRR170" s="40"/>
      <c r="DRS170" s="40"/>
      <c r="DRT170" s="40"/>
      <c r="DRU170" s="40"/>
      <c r="DRV170" s="40"/>
      <c r="DRW170" s="40"/>
      <c r="DRX170" s="40"/>
      <c r="DRY170" s="40"/>
      <c r="DRZ170" s="40"/>
      <c r="DSA170" s="40"/>
      <c r="DSB170" s="40"/>
      <c r="DSC170" s="40"/>
      <c r="DSD170" s="40"/>
      <c r="DSE170" s="40"/>
      <c r="DSF170" s="40"/>
      <c r="DSG170" s="40"/>
      <c r="DSH170" s="40"/>
      <c r="DSI170" s="40"/>
      <c r="DSJ170" s="40"/>
      <c r="DSK170" s="40"/>
      <c r="DSL170" s="40"/>
      <c r="DSM170" s="40"/>
      <c r="DSN170" s="40"/>
      <c r="DSO170" s="40"/>
      <c r="DSP170" s="40"/>
      <c r="DSQ170" s="40"/>
      <c r="DSR170" s="40"/>
      <c r="DSS170" s="40"/>
      <c r="DST170" s="40"/>
      <c r="DSU170" s="40"/>
      <c r="DSV170" s="40"/>
      <c r="DSW170" s="40"/>
      <c r="DSX170" s="40"/>
      <c r="DSY170" s="40"/>
      <c r="DSZ170" s="40"/>
      <c r="DTA170" s="40"/>
      <c r="DTB170" s="40"/>
      <c r="DTC170" s="40"/>
      <c r="DTD170" s="40"/>
      <c r="DTE170" s="40"/>
      <c r="DTF170" s="40"/>
      <c r="DTG170" s="40"/>
      <c r="DTH170" s="40"/>
      <c r="DTI170" s="40"/>
      <c r="DTJ170" s="40"/>
      <c r="DTK170" s="40"/>
      <c r="DTL170" s="40"/>
      <c r="DTM170" s="40"/>
      <c r="DTN170" s="40"/>
      <c r="DTO170" s="40"/>
      <c r="DTP170" s="40"/>
      <c r="DTQ170" s="40"/>
      <c r="DTR170" s="40"/>
      <c r="DTS170" s="40"/>
      <c r="DTT170" s="40"/>
      <c r="DTU170" s="40"/>
      <c r="DTV170" s="40"/>
      <c r="DTW170" s="40"/>
      <c r="DTX170" s="40"/>
      <c r="DTY170" s="40"/>
      <c r="DTZ170" s="40"/>
      <c r="DUA170" s="40"/>
      <c r="DUB170" s="40"/>
      <c r="DUC170" s="40"/>
      <c r="DUD170" s="40"/>
      <c r="DUE170" s="40"/>
      <c r="DUF170" s="40"/>
      <c r="DUG170" s="40"/>
      <c r="DUH170" s="40"/>
      <c r="DUI170" s="40"/>
      <c r="DUJ170" s="40"/>
      <c r="DUK170" s="40"/>
      <c r="DUL170" s="40"/>
      <c r="DUM170" s="40"/>
      <c r="DUN170" s="40"/>
      <c r="DUO170" s="40"/>
      <c r="DUP170" s="40"/>
      <c r="DUQ170" s="40"/>
      <c r="DUR170" s="40"/>
      <c r="DUS170" s="40"/>
      <c r="DUT170" s="40"/>
      <c r="DUU170" s="40"/>
      <c r="DUV170" s="40"/>
      <c r="DUW170" s="40"/>
      <c r="DUX170" s="40"/>
      <c r="DUY170" s="40"/>
      <c r="DUZ170" s="40"/>
      <c r="DVA170" s="40"/>
      <c r="DVB170" s="40"/>
      <c r="DVC170" s="40"/>
      <c r="DVD170" s="40"/>
      <c r="DVE170" s="40"/>
      <c r="DVF170" s="40"/>
      <c r="DVG170" s="40"/>
      <c r="DVH170" s="40"/>
      <c r="DVI170" s="40"/>
      <c r="DVJ170" s="40"/>
      <c r="DVK170" s="40"/>
      <c r="DVL170" s="40"/>
      <c r="DVM170" s="40"/>
      <c r="DVN170" s="40"/>
      <c r="DVO170" s="40"/>
      <c r="DVP170" s="40"/>
      <c r="DVQ170" s="40"/>
      <c r="DVR170" s="40"/>
      <c r="DVS170" s="40"/>
      <c r="DVT170" s="40"/>
      <c r="DVU170" s="40"/>
      <c r="DVV170" s="40"/>
      <c r="DVW170" s="40"/>
      <c r="DVX170" s="40"/>
      <c r="DVY170" s="40"/>
      <c r="DVZ170" s="40"/>
      <c r="DWA170" s="40"/>
      <c r="DWB170" s="40"/>
      <c r="DWC170" s="40"/>
      <c r="DWD170" s="40"/>
      <c r="DWE170" s="40"/>
      <c r="DWF170" s="40"/>
      <c r="DWG170" s="40"/>
      <c r="DWH170" s="40"/>
      <c r="DWI170" s="40"/>
      <c r="DWJ170" s="40"/>
      <c r="DWK170" s="40"/>
      <c r="DWL170" s="40"/>
      <c r="DWM170" s="40"/>
      <c r="DWN170" s="40"/>
      <c r="DWO170" s="40"/>
      <c r="DWP170" s="40"/>
      <c r="DWQ170" s="40"/>
      <c r="DWR170" s="40"/>
      <c r="DWS170" s="40"/>
      <c r="DWT170" s="40"/>
      <c r="DWU170" s="40"/>
      <c r="DWV170" s="40"/>
      <c r="DWW170" s="40"/>
      <c r="DWX170" s="40"/>
      <c r="DWY170" s="40"/>
      <c r="DWZ170" s="40"/>
      <c r="DXA170" s="40"/>
      <c r="DXB170" s="40"/>
      <c r="DXC170" s="40"/>
      <c r="DXD170" s="40"/>
      <c r="DXE170" s="40"/>
      <c r="DXF170" s="40"/>
      <c r="DXG170" s="40"/>
      <c r="DXH170" s="40"/>
      <c r="DXI170" s="40"/>
      <c r="DXJ170" s="40"/>
      <c r="DXK170" s="40"/>
      <c r="DXL170" s="40"/>
      <c r="DXM170" s="40"/>
      <c r="DXN170" s="40"/>
      <c r="DXO170" s="40"/>
      <c r="DXP170" s="40"/>
      <c r="DXQ170" s="40"/>
      <c r="DXR170" s="40"/>
      <c r="DXS170" s="40"/>
      <c r="DXT170" s="40"/>
      <c r="DXU170" s="40"/>
      <c r="DXV170" s="40"/>
      <c r="DXW170" s="40"/>
      <c r="DXX170" s="40"/>
      <c r="DXY170" s="40"/>
      <c r="DXZ170" s="40"/>
      <c r="DYA170" s="40"/>
      <c r="DYB170" s="40"/>
      <c r="DYC170" s="40"/>
      <c r="DYD170" s="40"/>
      <c r="DYE170" s="40"/>
      <c r="DYF170" s="40"/>
      <c r="DYG170" s="40"/>
      <c r="DYH170" s="40"/>
      <c r="DYI170" s="40"/>
      <c r="DYJ170" s="40"/>
      <c r="DYK170" s="40"/>
      <c r="DYL170" s="40"/>
      <c r="DYM170" s="40"/>
      <c r="DYN170" s="40"/>
      <c r="DYO170" s="40"/>
      <c r="DYP170" s="40"/>
      <c r="DYQ170" s="40"/>
      <c r="DYR170" s="40"/>
      <c r="DYS170" s="40"/>
      <c r="DYT170" s="40"/>
      <c r="DYU170" s="40"/>
      <c r="DYV170" s="40"/>
      <c r="DYW170" s="40"/>
      <c r="DYX170" s="40"/>
      <c r="DYY170" s="40"/>
      <c r="DYZ170" s="40"/>
      <c r="DZA170" s="40"/>
      <c r="DZB170" s="40"/>
      <c r="DZC170" s="40"/>
      <c r="DZD170" s="40"/>
      <c r="DZE170" s="40"/>
      <c r="DZF170" s="40"/>
      <c r="DZG170" s="40"/>
      <c r="DZH170" s="40"/>
      <c r="DZI170" s="40"/>
      <c r="DZJ170" s="40"/>
      <c r="DZK170" s="40"/>
      <c r="DZL170" s="40"/>
      <c r="DZM170" s="40"/>
      <c r="DZN170" s="40"/>
      <c r="DZO170" s="40"/>
      <c r="DZP170" s="40"/>
      <c r="DZQ170" s="40"/>
      <c r="DZR170" s="40"/>
      <c r="DZS170" s="40"/>
      <c r="DZT170" s="40"/>
      <c r="DZU170" s="40"/>
      <c r="DZV170" s="40"/>
      <c r="DZW170" s="40"/>
      <c r="DZX170" s="40"/>
      <c r="DZY170" s="40"/>
      <c r="DZZ170" s="40"/>
      <c r="EAA170" s="40"/>
      <c r="EAB170" s="40"/>
      <c r="EAC170" s="40"/>
      <c r="EAD170" s="40"/>
      <c r="EAE170" s="40"/>
      <c r="EAF170" s="40"/>
      <c r="EAG170" s="40"/>
      <c r="EAH170" s="40"/>
      <c r="EAI170" s="40"/>
      <c r="EAJ170" s="40"/>
      <c r="EAK170" s="40"/>
      <c r="EAL170" s="40"/>
      <c r="EAM170" s="40"/>
      <c r="EAN170" s="40"/>
      <c r="EAO170" s="40"/>
      <c r="EAP170" s="40"/>
      <c r="EAQ170" s="40"/>
      <c r="EAR170" s="40"/>
      <c r="EAS170" s="40"/>
      <c r="EAT170" s="40"/>
      <c r="EAU170" s="40"/>
      <c r="EAV170" s="40"/>
      <c r="EAW170" s="40"/>
      <c r="EAX170" s="40"/>
      <c r="EAY170" s="40"/>
      <c r="EAZ170" s="40"/>
      <c r="EBA170" s="40"/>
      <c r="EBB170" s="40"/>
      <c r="EBC170" s="40"/>
      <c r="EBD170" s="40"/>
      <c r="EBE170" s="40"/>
      <c r="EBF170" s="40"/>
      <c r="EBG170" s="40"/>
      <c r="EBH170" s="40"/>
      <c r="EBI170" s="40"/>
      <c r="EBJ170" s="40"/>
      <c r="EBK170" s="40"/>
      <c r="EBL170" s="40"/>
      <c r="EBM170" s="40"/>
      <c r="EBN170" s="40"/>
      <c r="EBO170" s="40"/>
      <c r="EBP170" s="40"/>
      <c r="EBQ170" s="40"/>
      <c r="EBR170" s="40"/>
      <c r="EBS170" s="40"/>
      <c r="EBT170" s="40"/>
      <c r="EBU170" s="40"/>
      <c r="EBV170" s="40"/>
      <c r="EBW170" s="40"/>
      <c r="EBX170" s="40"/>
      <c r="EBY170" s="40"/>
      <c r="EBZ170" s="40"/>
      <c r="ECA170" s="40"/>
      <c r="ECB170" s="40"/>
      <c r="ECC170" s="40"/>
      <c r="ECD170" s="40"/>
      <c r="ECE170" s="40"/>
      <c r="ECF170" s="40"/>
      <c r="ECG170" s="40"/>
      <c r="ECH170" s="40"/>
      <c r="ECI170" s="40"/>
      <c r="ECJ170" s="40"/>
      <c r="ECK170" s="40"/>
      <c r="ECL170" s="40"/>
      <c r="ECM170" s="40"/>
      <c r="ECN170" s="40"/>
      <c r="ECO170" s="40"/>
      <c r="ECP170" s="40"/>
      <c r="ECQ170" s="40"/>
      <c r="ECR170" s="40"/>
      <c r="ECS170" s="40"/>
      <c r="ECT170" s="40"/>
      <c r="ECU170" s="40"/>
      <c r="ECV170" s="40"/>
      <c r="ECW170" s="40"/>
      <c r="ECX170" s="40"/>
      <c r="ECY170" s="40"/>
      <c r="ECZ170" s="40"/>
      <c r="EDA170" s="40"/>
      <c r="EDB170" s="40"/>
      <c r="EDC170" s="40"/>
      <c r="EDD170" s="40"/>
      <c r="EDE170" s="40"/>
      <c r="EDF170" s="40"/>
      <c r="EDG170" s="40"/>
      <c r="EDH170" s="40"/>
      <c r="EDI170" s="40"/>
      <c r="EDJ170" s="40"/>
      <c r="EDK170" s="40"/>
      <c r="EDL170" s="40"/>
      <c r="EDM170" s="40"/>
      <c r="EDN170" s="40"/>
      <c r="EDO170" s="40"/>
      <c r="EDP170" s="40"/>
      <c r="EDQ170" s="40"/>
      <c r="EDR170" s="40"/>
      <c r="EDS170" s="40"/>
      <c r="EDT170" s="40"/>
      <c r="EDU170" s="40"/>
      <c r="EDV170" s="40"/>
      <c r="EDW170" s="40"/>
      <c r="EDX170" s="40"/>
      <c r="EDY170" s="40"/>
      <c r="EDZ170" s="40"/>
      <c r="EEA170" s="40"/>
      <c r="EEB170" s="40"/>
      <c r="EEC170" s="40"/>
      <c r="EED170" s="40"/>
      <c r="EEE170" s="40"/>
      <c r="EEF170" s="40"/>
      <c r="EEG170" s="40"/>
      <c r="EEH170" s="40"/>
      <c r="EEI170" s="40"/>
      <c r="EEJ170" s="40"/>
      <c r="EEK170" s="40"/>
      <c r="EEL170" s="40"/>
      <c r="EEM170" s="40"/>
      <c r="EEN170" s="40"/>
      <c r="EEO170" s="40"/>
      <c r="EEP170" s="40"/>
      <c r="EEQ170" s="40"/>
      <c r="EER170" s="40"/>
      <c r="EES170" s="40"/>
      <c r="EET170" s="40"/>
      <c r="EEU170" s="40"/>
      <c r="EEV170" s="40"/>
      <c r="EEW170" s="40"/>
      <c r="EEX170" s="40"/>
      <c r="EEY170" s="40"/>
      <c r="EEZ170" s="40"/>
      <c r="EFA170" s="40"/>
      <c r="EFB170" s="40"/>
      <c r="EFC170" s="40"/>
      <c r="EFD170" s="40"/>
      <c r="EFE170" s="40"/>
      <c r="EFF170" s="40"/>
      <c r="EFG170" s="40"/>
      <c r="EFH170" s="40"/>
      <c r="EFI170" s="40"/>
      <c r="EFJ170" s="40"/>
      <c r="EFK170" s="40"/>
      <c r="EFL170" s="40"/>
      <c r="EFM170" s="40"/>
      <c r="EFN170" s="40"/>
      <c r="EFO170" s="40"/>
      <c r="EFP170" s="40"/>
      <c r="EFQ170" s="40"/>
      <c r="EFR170" s="40"/>
      <c r="EFS170" s="40"/>
      <c r="EFT170" s="40"/>
      <c r="EFU170" s="40"/>
      <c r="EFV170" s="40"/>
      <c r="EFW170" s="40"/>
      <c r="EFX170" s="40"/>
      <c r="EFY170" s="40"/>
      <c r="EFZ170" s="40"/>
      <c r="EGA170" s="40"/>
      <c r="EGB170" s="40"/>
      <c r="EGC170" s="40"/>
      <c r="EGD170" s="40"/>
      <c r="EGE170" s="40"/>
      <c r="EGF170" s="40"/>
      <c r="EGG170" s="40"/>
      <c r="EGH170" s="40"/>
      <c r="EGI170" s="40"/>
      <c r="EGJ170" s="40"/>
      <c r="EGK170" s="40"/>
      <c r="EGL170" s="40"/>
      <c r="EGM170" s="40"/>
      <c r="EGN170" s="40"/>
      <c r="EGO170" s="40"/>
      <c r="EGP170" s="40"/>
      <c r="EGQ170" s="40"/>
      <c r="EGR170" s="40"/>
      <c r="EGS170" s="40"/>
      <c r="EGT170" s="40"/>
      <c r="EGU170" s="40"/>
      <c r="EGV170" s="40"/>
      <c r="EGW170" s="40"/>
      <c r="EGX170" s="40"/>
      <c r="EGY170" s="40"/>
      <c r="EGZ170" s="40"/>
      <c r="EHA170" s="40"/>
      <c r="EHB170" s="40"/>
      <c r="EHC170" s="40"/>
      <c r="EHD170" s="40"/>
      <c r="EHE170" s="40"/>
      <c r="EHF170" s="40"/>
      <c r="EHG170" s="40"/>
      <c r="EHH170" s="40"/>
      <c r="EHI170" s="40"/>
      <c r="EHJ170" s="40"/>
      <c r="EHK170" s="40"/>
      <c r="EHL170" s="40"/>
      <c r="EHM170" s="40"/>
      <c r="EHN170" s="40"/>
      <c r="EHO170" s="40"/>
      <c r="EHP170" s="40"/>
      <c r="EHQ170" s="40"/>
      <c r="EHR170" s="40"/>
      <c r="EHS170" s="40"/>
      <c r="EHT170" s="40"/>
      <c r="EHU170" s="40"/>
      <c r="EHV170" s="40"/>
      <c r="EHW170" s="40"/>
      <c r="EHX170" s="40"/>
      <c r="EHY170" s="40"/>
      <c r="EHZ170" s="40"/>
      <c r="EIA170" s="40"/>
      <c r="EIB170" s="40"/>
      <c r="EIC170" s="40"/>
      <c r="EID170" s="40"/>
      <c r="EIE170" s="40"/>
      <c r="EIF170" s="40"/>
      <c r="EIG170" s="40"/>
      <c r="EIH170" s="40"/>
      <c r="EII170" s="40"/>
      <c r="EIJ170" s="40"/>
      <c r="EIK170" s="40"/>
      <c r="EIL170" s="40"/>
      <c r="EIM170" s="40"/>
      <c r="EIN170" s="40"/>
      <c r="EIO170" s="40"/>
      <c r="EIP170" s="40"/>
      <c r="EIQ170" s="40"/>
      <c r="EIR170" s="40"/>
      <c r="EIS170" s="40"/>
      <c r="EIT170" s="40"/>
      <c r="EIU170" s="40"/>
      <c r="EIV170" s="40"/>
      <c r="EIW170" s="40"/>
      <c r="EIX170" s="40"/>
      <c r="EIY170" s="40"/>
      <c r="EIZ170" s="40"/>
      <c r="EJA170" s="40"/>
      <c r="EJB170" s="40"/>
      <c r="EJC170" s="40"/>
      <c r="EJD170" s="40"/>
      <c r="EJE170" s="40"/>
      <c r="EJF170" s="40"/>
      <c r="EJG170" s="40"/>
      <c r="EJH170" s="40"/>
      <c r="EJI170" s="40"/>
      <c r="EJJ170" s="40"/>
      <c r="EJK170" s="40"/>
      <c r="EJL170" s="40"/>
      <c r="EJM170" s="40"/>
      <c r="EJN170" s="40"/>
      <c r="EJO170" s="40"/>
      <c r="EJP170" s="40"/>
      <c r="EJQ170" s="40"/>
      <c r="EJR170" s="40"/>
      <c r="EJS170" s="40"/>
      <c r="EJT170" s="40"/>
      <c r="EJU170" s="40"/>
      <c r="EJV170" s="40"/>
      <c r="EJW170" s="40"/>
      <c r="EJX170" s="40"/>
      <c r="EJY170" s="40"/>
      <c r="EJZ170" s="40"/>
      <c r="EKA170" s="40"/>
      <c r="EKB170" s="40"/>
      <c r="EKC170" s="40"/>
      <c r="EKD170" s="40"/>
      <c r="EKE170" s="40"/>
      <c r="EKF170" s="40"/>
      <c r="EKG170" s="40"/>
      <c r="EKH170" s="40"/>
      <c r="EKI170" s="40"/>
      <c r="EKJ170" s="40"/>
      <c r="EKK170" s="40"/>
      <c r="EKL170" s="40"/>
      <c r="EKM170" s="40"/>
      <c r="EKN170" s="40"/>
      <c r="EKO170" s="40"/>
      <c r="EKP170" s="40"/>
      <c r="EKQ170" s="40"/>
      <c r="EKR170" s="40"/>
      <c r="EKS170" s="40"/>
      <c r="EKT170" s="40"/>
      <c r="EKU170" s="40"/>
      <c r="EKV170" s="40"/>
      <c r="EKW170" s="40"/>
      <c r="EKX170" s="40"/>
      <c r="EKY170" s="40"/>
      <c r="EKZ170" s="40"/>
      <c r="ELA170" s="40"/>
      <c r="ELB170" s="40"/>
      <c r="ELC170" s="40"/>
      <c r="ELD170" s="40"/>
      <c r="ELE170" s="40"/>
      <c r="ELF170" s="40"/>
      <c r="ELG170" s="40"/>
      <c r="ELH170" s="40"/>
      <c r="ELI170" s="40"/>
      <c r="ELJ170" s="40"/>
      <c r="ELK170" s="40"/>
      <c r="ELL170" s="40"/>
      <c r="ELM170" s="40"/>
      <c r="ELN170" s="40"/>
      <c r="ELO170" s="40"/>
      <c r="ELP170" s="40"/>
      <c r="ELQ170" s="40"/>
      <c r="ELR170" s="40"/>
      <c r="ELS170" s="40"/>
      <c r="ELT170" s="40"/>
      <c r="ELU170" s="40"/>
      <c r="ELV170" s="40"/>
      <c r="ELW170" s="40"/>
      <c r="ELX170" s="40"/>
      <c r="ELY170" s="40"/>
      <c r="ELZ170" s="40"/>
      <c r="EMA170" s="40"/>
      <c r="EMB170" s="40"/>
      <c r="EMC170" s="40"/>
      <c r="EMD170" s="40"/>
      <c r="EME170" s="40"/>
      <c r="EMF170" s="40"/>
      <c r="EMG170" s="40"/>
      <c r="EMH170" s="40"/>
      <c r="EMI170" s="40"/>
      <c r="EMJ170" s="40"/>
      <c r="EMK170" s="40"/>
      <c r="EML170" s="40"/>
      <c r="EMM170" s="40"/>
      <c r="EMN170" s="40"/>
      <c r="EMO170" s="40"/>
      <c r="EMP170" s="40"/>
      <c r="EMQ170" s="40"/>
      <c r="EMR170" s="40"/>
      <c r="EMS170" s="40"/>
      <c r="EMT170" s="40"/>
      <c r="EMU170" s="40"/>
      <c r="EMV170" s="40"/>
      <c r="EMW170" s="40"/>
      <c r="EMX170" s="40"/>
      <c r="EMY170" s="40"/>
      <c r="EMZ170" s="40"/>
      <c r="ENA170" s="40"/>
      <c r="ENB170" s="40"/>
      <c r="ENC170" s="40"/>
      <c r="END170" s="40"/>
      <c r="ENE170" s="40"/>
      <c r="ENF170" s="40"/>
      <c r="ENG170" s="40"/>
      <c r="ENH170" s="40"/>
      <c r="ENI170" s="40"/>
      <c r="ENJ170" s="40"/>
      <c r="ENK170" s="40"/>
      <c r="ENL170" s="40"/>
      <c r="ENM170" s="40"/>
      <c r="ENN170" s="40"/>
      <c r="ENO170" s="40"/>
      <c r="ENP170" s="40"/>
      <c r="ENQ170" s="40"/>
      <c r="ENR170" s="40"/>
      <c r="ENS170" s="40"/>
      <c r="ENT170" s="40"/>
      <c r="ENU170" s="40"/>
      <c r="ENV170" s="40"/>
      <c r="ENW170" s="40"/>
      <c r="ENX170" s="40"/>
      <c r="ENY170" s="40"/>
      <c r="ENZ170" s="40"/>
      <c r="EOA170" s="40"/>
      <c r="EOB170" s="40"/>
      <c r="EOC170" s="40"/>
      <c r="EOD170" s="40"/>
      <c r="EOE170" s="40"/>
      <c r="EOF170" s="40"/>
      <c r="EOG170" s="40"/>
      <c r="EOH170" s="40"/>
      <c r="EOI170" s="40"/>
      <c r="EOJ170" s="40"/>
      <c r="EOK170" s="40"/>
      <c r="EOL170" s="40"/>
      <c r="EOM170" s="40"/>
      <c r="EON170" s="40"/>
      <c r="EOO170" s="40"/>
      <c r="EOP170" s="40"/>
      <c r="EOQ170" s="40"/>
      <c r="EOR170" s="40"/>
      <c r="EOS170" s="40"/>
      <c r="EOT170" s="40"/>
      <c r="EOU170" s="40"/>
      <c r="EOV170" s="40"/>
      <c r="EOW170" s="40"/>
      <c r="EOX170" s="40"/>
      <c r="EOY170" s="40"/>
      <c r="EOZ170" s="40"/>
      <c r="EPA170" s="40"/>
      <c r="EPB170" s="40"/>
      <c r="EPC170" s="40"/>
      <c r="EPD170" s="40"/>
      <c r="EPE170" s="40"/>
      <c r="EPF170" s="40"/>
      <c r="EPG170" s="40"/>
      <c r="EPH170" s="40"/>
      <c r="EPI170" s="40"/>
      <c r="EPJ170" s="40"/>
      <c r="EPK170" s="40"/>
      <c r="EPL170" s="40"/>
      <c r="EPM170" s="40"/>
      <c r="EPN170" s="40"/>
      <c r="EPO170" s="40"/>
      <c r="EPP170" s="40"/>
      <c r="EPQ170" s="40"/>
      <c r="EPR170" s="40"/>
      <c r="EPS170" s="40"/>
      <c r="EPT170" s="40"/>
      <c r="EPU170" s="40"/>
      <c r="EPV170" s="40"/>
      <c r="EPW170" s="40"/>
      <c r="EPX170" s="40"/>
      <c r="EPY170" s="40"/>
      <c r="EPZ170" s="40"/>
      <c r="EQA170" s="40"/>
      <c r="EQB170" s="40"/>
      <c r="EQC170" s="40"/>
      <c r="EQD170" s="40"/>
      <c r="EQE170" s="40"/>
      <c r="EQF170" s="40"/>
      <c r="EQG170" s="40"/>
      <c r="EQH170" s="40"/>
      <c r="EQI170" s="40"/>
      <c r="EQJ170" s="40"/>
      <c r="EQK170" s="40"/>
      <c r="EQL170" s="40"/>
      <c r="EQM170" s="40"/>
      <c r="EQN170" s="40"/>
      <c r="EQO170" s="40"/>
      <c r="EQP170" s="40"/>
      <c r="EQQ170" s="40"/>
      <c r="EQR170" s="40"/>
      <c r="EQS170" s="40"/>
      <c r="EQT170" s="40"/>
      <c r="EQU170" s="40"/>
      <c r="EQV170" s="40"/>
      <c r="EQW170" s="40"/>
      <c r="EQX170" s="40"/>
      <c r="EQY170" s="40"/>
      <c r="EQZ170" s="40"/>
      <c r="ERA170" s="40"/>
      <c r="ERB170" s="40"/>
      <c r="ERC170" s="40"/>
      <c r="ERD170" s="40"/>
      <c r="ERE170" s="40"/>
      <c r="ERF170" s="40"/>
      <c r="ERG170" s="40"/>
      <c r="ERH170" s="40"/>
      <c r="ERI170" s="40"/>
      <c r="ERJ170" s="40"/>
      <c r="ERK170" s="40"/>
      <c r="ERL170" s="40"/>
      <c r="ERM170" s="40"/>
      <c r="ERN170" s="40"/>
      <c r="ERO170" s="40"/>
      <c r="ERP170" s="40"/>
      <c r="ERQ170" s="40"/>
      <c r="ERR170" s="40"/>
      <c r="ERS170" s="40"/>
      <c r="ERT170" s="40"/>
      <c r="ERU170" s="40"/>
      <c r="ERV170" s="40"/>
      <c r="ERW170" s="40"/>
      <c r="ERX170" s="40"/>
      <c r="ERY170" s="40"/>
      <c r="ERZ170" s="40"/>
      <c r="ESA170" s="40"/>
      <c r="ESB170" s="40"/>
      <c r="ESC170" s="40"/>
      <c r="ESD170" s="40"/>
      <c r="ESE170" s="40"/>
      <c r="ESF170" s="40"/>
      <c r="ESG170" s="40"/>
      <c r="ESH170" s="40"/>
      <c r="ESI170" s="40"/>
      <c r="ESJ170" s="40"/>
      <c r="ESK170" s="40"/>
      <c r="ESL170" s="40"/>
      <c r="ESM170" s="40"/>
      <c r="ESN170" s="40"/>
      <c r="ESO170" s="40"/>
      <c r="ESP170" s="40"/>
      <c r="ESQ170" s="40"/>
      <c r="ESR170" s="40"/>
      <c r="ESS170" s="40"/>
      <c r="EST170" s="40"/>
      <c r="ESU170" s="40"/>
      <c r="ESV170" s="40"/>
      <c r="ESW170" s="40"/>
      <c r="ESX170" s="40"/>
      <c r="ESY170" s="40"/>
      <c r="ESZ170" s="40"/>
      <c r="ETA170" s="40"/>
      <c r="ETB170" s="40"/>
      <c r="ETC170" s="40"/>
      <c r="ETD170" s="40"/>
      <c r="ETE170" s="40"/>
      <c r="ETF170" s="40"/>
      <c r="ETG170" s="40"/>
      <c r="ETH170" s="40"/>
      <c r="ETI170" s="40"/>
      <c r="ETJ170" s="40"/>
      <c r="ETK170" s="40"/>
      <c r="ETL170" s="40"/>
      <c r="ETM170" s="40"/>
      <c r="ETN170" s="40"/>
      <c r="ETO170" s="40"/>
      <c r="ETP170" s="40"/>
      <c r="ETQ170" s="40"/>
      <c r="ETR170" s="40"/>
      <c r="ETS170" s="40"/>
      <c r="ETT170" s="40"/>
      <c r="ETU170" s="40"/>
      <c r="ETV170" s="40"/>
      <c r="ETW170" s="40"/>
      <c r="ETX170" s="40"/>
      <c r="ETY170" s="40"/>
      <c r="ETZ170" s="40"/>
      <c r="EUA170" s="40"/>
      <c r="EUB170" s="40"/>
      <c r="EUC170" s="40"/>
      <c r="EUD170" s="40"/>
      <c r="EUE170" s="40"/>
      <c r="EUF170" s="40"/>
      <c r="EUG170" s="40"/>
      <c r="EUH170" s="40"/>
      <c r="EUI170" s="40"/>
      <c r="EUJ170" s="40"/>
      <c r="EUK170" s="40"/>
      <c r="EUL170" s="40"/>
      <c r="EUM170" s="40"/>
      <c r="EUN170" s="40"/>
      <c r="EUO170" s="40"/>
      <c r="EUP170" s="40"/>
      <c r="EUQ170" s="40"/>
      <c r="EUR170" s="40"/>
      <c r="EUS170" s="40"/>
      <c r="EUT170" s="40"/>
      <c r="EUU170" s="40"/>
      <c r="EUV170" s="40"/>
      <c r="EUW170" s="40"/>
      <c r="EUX170" s="40"/>
      <c r="EUY170" s="40"/>
      <c r="EUZ170" s="40"/>
      <c r="EVA170" s="40"/>
      <c r="EVB170" s="40"/>
      <c r="EVC170" s="40"/>
      <c r="EVD170" s="40"/>
      <c r="EVE170" s="40"/>
      <c r="EVF170" s="40"/>
      <c r="EVG170" s="40"/>
      <c r="EVH170" s="40"/>
      <c r="EVI170" s="40"/>
      <c r="EVJ170" s="40"/>
      <c r="EVK170" s="40"/>
      <c r="EVL170" s="40"/>
      <c r="EVM170" s="40"/>
      <c r="EVN170" s="40"/>
      <c r="EVO170" s="40"/>
      <c r="EVP170" s="40"/>
      <c r="EVQ170" s="40"/>
      <c r="EVR170" s="40"/>
      <c r="EVS170" s="40"/>
      <c r="EVT170" s="40"/>
      <c r="EVU170" s="40"/>
      <c r="EVV170" s="40"/>
      <c r="EVW170" s="40"/>
      <c r="EVX170" s="40"/>
      <c r="EVY170" s="40"/>
      <c r="EVZ170" s="40"/>
      <c r="EWA170" s="40"/>
      <c r="EWB170" s="40"/>
      <c r="EWC170" s="40"/>
      <c r="EWD170" s="40"/>
      <c r="EWE170" s="40"/>
      <c r="EWF170" s="40"/>
      <c r="EWG170" s="40"/>
      <c r="EWH170" s="40"/>
      <c r="EWI170" s="40"/>
      <c r="EWJ170" s="40"/>
      <c r="EWK170" s="40"/>
      <c r="EWL170" s="40"/>
      <c r="EWM170" s="40"/>
      <c r="EWN170" s="40"/>
      <c r="EWO170" s="40"/>
      <c r="EWP170" s="40"/>
      <c r="EWQ170" s="40"/>
      <c r="EWR170" s="40"/>
      <c r="EWS170" s="40"/>
      <c r="EWT170" s="40"/>
      <c r="EWU170" s="40"/>
      <c r="EWV170" s="40"/>
      <c r="EWW170" s="40"/>
      <c r="EWX170" s="40"/>
      <c r="EWY170" s="40"/>
      <c r="EWZ170" s="40"/>
      <c r="EXA170" s="40"/>
      <c r="EXB170" s="40"/>
      <c r="EXC170" s="40"/>
      <c r="EXD170" s="40"/>
      <c r="EXE170" s="40"/>
      <c r="EXF170" s="40"/>
      <c r="EXG170" s="40"/>
      <c r="EXH170" s="40"/>
      <c r="EXI170" s="40"/>
      <c r="EXJ170" s="40"/>
      <c r="EXK170" s="40"/>
      <c r="EXL170" s="40"/>
      <c r="EXM170" s="40"/>
      <c r="EXN170" s="40"/>
      <c r="EXO170" s="40"/>
      <c r="EXP170" s="40"/>
      <c r="EXQ170" s="40"/>
      <c r="EXR170" s="40"/>
      <c r="EXS170" s="40"/>
      <c r="EXT170" s="40"/>
      <c r="EXU170" s="40"/>
      <c r="EXV170" s="40"/>
      <c r="EXW170" s="40"/>
      <c r="EXX170" s="40"/>
      <c r="EXY170" s="40"/>
      <c r="EXZ170" s="40"/>
      <c r="EYA170" s="40"/>
      <c r="EYB170" s="40"/>
      <c r="EYC170" s="40"/>
      <c r="EYD170" s="40"/>
      <c r="EYE170" s="40"/>
      <c r="EYF170" s="40"/>
      <c r="EYG170" s="40"/>
      <c r="EYH170" s="40"/>
      <c r="EYI170" s="40"/>
      <c r="EYJ170" s="40"/>
      <c r="EYK170" s="40"/>
      <c r="EYL170" s="40"/>
      <c r="EYM170" s="40"/>
      <c r="EYN170" s="40"/>
      <c r="EYO170" s="40"/>
      <c r="EYP170" s="40"/>
      <c r="EYQ170" s="40"/>
      <c r="EYR170" s="40"/>
      <c r="EYS170" s="40"/>
      <c r="EYT170" s="40"/>
      <c r="EYU170" s="40"/>
      <c r="EYV170" s="40"/>
      <c r="EYW170" s="40"/>
      <c r="EYX170" s="40"/>
      <c r="EYY170" s="40"/>
      <c r="EYZ170" s="40"/>
      <c r="EZA170" s="40"/>
      <c r="EZB170" s="40"/>
      <c r="EZC170" s="40"/>
      <c r="EZD170" s="40"/>
      <c r="EZE170" s="40"/>
      <c r="EZF170" s="40"/>
      <c r="EZG170" s="40"/>
      <c r="EZH170" s="40"/>
      <c r="EZI170" s="40"/>
      <c r="EZJ170" s="40"/>
      <c r="EZK170" s="40"/>
      <c r="EZL170" s="40"/>
      <c r="EZM170" s="40"/>
      <c r="EZN170" s="40"/>
      <c r="EZO170" s="40"/>
      <c r="EZP170" s="40"/>
      <c r="EZQ170" s="40"/>
      <c r="EZR170" s="40"/>
      <c r="EZS170" s="40"/>
      <c r="EZT170" s="40"/>
      <c r="EZU170" s="40"/>
      <c r="EZV170" s="40"/>
      <c r="EZW170" s="40"/>
      <c r="EZX170" s="40"/>
      <c r="EZY170" s="40"/>
      <c r="EZZ170" s="40"/>
      <c r="FAA170" s="40"/>
      <c r="FAB170" s="40"/>
      <c r="FAC170" s="40"/>
      <c r="FAD170" s="40"/>
      <c r="FAE170" s="40"/>
      <c r="FAF170" s="40"/>
      <c r="FAG170" s="40"/>
      <c r="FAH170" s="40"/>
      <c r="FAI170" s="40"/>
      <c r="FAJ170" s="40"/>
      <c r="FAK170" s="40"/>
      <c r="FAL170" s="40"/>
      <c r="FAM170" s="40"/>
      <c r="FAN170" s="40"/>
      <c r="FAO170" s="40"/>
      <c r="FAP170" s="40"/>
      <c r="FAQ170" s="40"/>
      <c r="FAR170" s="40"/>
      <c r="FAS170" s="40"/>
      <c r="FAT170" s="40"/>
      <c r="FAU170" s="40"/>
      <c r="FAV170" s="40"/>
      <c r="FAW170" s="40"/>
      <c r="FAX170" s="40"/>
      <c r="FAY170" s="40"/>
      <c r="FAZ170" s="40"/>
      <c r="FBA170" s="40"/>
      <c r="FBB170" s="40"/>
      <c r="FBC170" s="40"/>
      <c r="FBD170" s="40"/>
      <c r="FBE170" s="40"/>
      <c r="FBF170" s="40"/>
      <c r="FBG170" s="40"/>
      <c r="FBH170" s="40"/>
      <c r="FBI170" s="40"/>
      <c r="FBJ170" s="40"/>
      <c r="FBK170" s="40"/>
      <c r="FBL170" s="40"/>
      <c r="FBM170" s="40"/>
      <c r="FBN170" s="40"/>
      <c r="FBO170" s="40"/>
      <c r="FBP170" s="40"/>
      <c r="FBQ170" s="40"/>
      <c r="FBR170" s="40"/>
      <c r="FBS170" s="40"/>
      <c r="FBT170" s="40"/>
      <c r="FBU170" s="40"/>
      <c r="FBV170" s="40"/>
      <c r="FBW170" s="40"/>
      <c r="FBX170" s="40"/>
      <c r="FBY170" s="40"/>
      <c r="FBZ170" s="40"/>
      <c r="FCA170" s="40"/>
      <c r="FCB170" s="40"/>
      <c r="FCC170" s="40"/>
      <c r="FCD170" s="40"/>
      <c r="FCE170" s="40"/>
      <c r="FCF170" s="40"/>
      <c r="FCG170" s="40"/>
      <c r="FCH170" s="40"/>
      <c r="FCI170" s="40"/>
      <c r="FCJ170" s="40"/>
      <c r="FCK170" s="40"/>
      <c r="FCL170" s="40"/>
      <c r="FCM170" s="40"/>
      <c r="FCN170" s="40"/>
      <c r="FCO170" s="40"/>
      <c r="FCP170" s="40"/>
      <c r="FCQ170" s="40"/>
      <c r="FCR170" s="40"/>
      <c r="FCS170" s="40"/>
      <c r="FCT170" s="40"/>
      <c r="FCU170" s="40"/>
      <c r="FCV170" s="40"/>
      <c r="FCW170" s="40"/>
      <c r="FCX170" s="40"/>
      <c r="FCY170" s="40"/>
      <c r="FCZ170" s="40"/>
      <c r="FDA170" s="40"/>
      <c r="FDB170" s="40"/>
      <c r="FDC170" s="40"/>
      <c r="FDD170" s="40"/>
      <c r="FDE170" s="40"/>
      <c r="FDF170" s="40"/>
      <c r="FDG170" s="40"/>
      <c r="FDH170" s="40"/>
      <c r="FDI170" s="40"/>
      <c r="FDJ170" s="40"/>
      <c r="FDK170" s="40"/>
      <c r="FDL170" s="40"/>
      <c r="FDM170" s="40"/>
      <c r="FDN170" s="40"/>
      <c r="FDO170" s="40"/>
      <c r="FDP170" s="40"/>
      <c r="FDQ170" s="40"/>
      <c r="FDR170" s="40"/>
      <c r="FDS170" s="40"/>
      <c r="FDT170" s="40"/>
      <c r="FDU170" s="40"/>
      <c r="FDV170" s="40"/>
      <c r="FDW170" s="40"/>
      <c r="FDX170" s="40"/>
      <c r="FDY170" s="40"/>
      <c r="FDZ170" s="40"/>
      <c r="FEA170" s="40"/>
      <c r="FEB170" s="40"/>
      <c r="FEC170" s="40"/>
      <c r="FED170" s="40"/>
      <c r="FEE170" s="40"/>
      <c r="FEF170" s="40"/>
      <c r="FEG170" s="40"/>
      <c r="FEH170" s="40"/>
      <c r="FEI170" s="40"/>
      <c r="FEJ170" s="40"/>
      <c r="FEK170" s="40"/>
      <c r="FEL170" s="40"/>
      <c r="FEM170" s="40"/>
      <c r="FEN170" s="40"/>
      <c r="FEO170" s="40"/>
      <c r="FEP170" s="40"/>
      <c r="FEQ170" s="40"/>
      <c r="FER170" s="40"/>
      <c r="FES170" s="40"/>
      <c r="FET170" s="40"/>
      <c r="FEU170" s="40"/>
      <c r="FEV170" s="40"/>
      <c r="FEW170" s="40"/>
      <c r="FEX170" s="40"/>
      <c r="FEY170" s="40"/>
      <c r="FEZ170" s="40"/>
      <c r="FFA170" s="40"/>
      <c r="FFB170" s="40"/>
      <c r="FFC170" s="40"/>
      <c r="FFD170" s="40"/>
      <c r="FFE170" s="40"/>
      <c r="FFF170" s="40"/>
      <c r="FFG170" s="40"/>
      <c r="FFH170" s="40"/>
      <c r="FFI170" s="40"/>
      <c r="FFJ170" s="40"/>
      <c r="FFK170" s="40"/>
      <c r="FFL170" s="40"/>
      <c r="FFM170" s="40"/>
      <c r="FFN170" s="40"/>
      <c r="FFO170" s="40"/>
      <c r="FFP170" s="40"/>
      <c r="FFQ170" s="40"/>
      <c r="FFR170" s="40"/>
      <c r="FFS170" s="40"/>
      <c r="FFT170" s="40"/>
      <c r="FFU170" s="40"/>
      <c r="FFV170" s="40"/>
      <c r="FFW170" s="40"/>
      <c r="FFX170" s="40"/>
      <c r="FFY170" s="40"/>
      <c r="FFZ170" s="40"/>
      <c r="FGA170" s="40"/>
      <c r="FGB170" s="40"/>
      <c r="FGC170" s="40"/>
      <c r="FGD170" s="40"/>
      <c r="FGE170" s="40"/>
      <c r="FGF170" s="40"/>
      <c r="FGG170" s="40"/>
      <c r="FGH170" s="40"/>
      <c r="FGI170" s="40"/>
      <c r="FGJ170" s="40"/>
      <c r="FGK170" s="40"/>
      <c r="FGL170" s="40"/>
      <c r="FGM170" s="40"/>
      <c r="FGN170" s="40"/>
      <c r="FGO170" s="40"/>
      <c r="FGP170" s="40"/>
      <c r="FGQ170" s="40"/>
      <c r="FGR170" s="40"/>
      <c r="FGS170" s="40"/>
      <c r="FGT170" s="40"/>
      <c r="FGU170" s="40"/>
      <c r="FGV170" s="40"/>
      <c r="FGW170" s="40"/>
      <c r="FGX170" s="40"/>
      <c r="FGY170" s="40"/>
      <c r="FGZ170" s="40"/>
      <c r="FHA170" s="40"/>
      <c r="FHB170" s="40"/>
      <c r="FHC170" s="40"/>
      <c r="FHD170" s="40"/>
      <c r="FHE170" s="40"/>
      <c r="FHF170" s="40"/>
      <c r="FHG170" s="40"/>
      <c r="FHH170" s="40"/>
      <c r="FHI170" s="40"/>
      <c r="FHJ170" s="40"/>
      <c r="FHK170" s="40"/>
      <c r="FHL170" s="40"/>
      <c r="FHM170" s="40"/>
      <c r="FHN170" s="40"/>
      <c r="FHO170" s="40"/>
      <c r="FHP170" s="40"/>
      <c r="FHQ170" s="40"/>
      <c r="FHR170" s="40"/>
      <c r="FHS170" s="40"/>
      <c r="FHT170" s="40"/>
      <c r="FHU170" s="40"/>
      <c r="FHV170" s="40"/>
      <c r="FHW170" s="40"/>
      <c r="FHX170" s="40"/>
      <c r="FHY170" s="40"/>
      <c r="FHZ170" s="40"/>
      <c r="FIA170" s="40"/>
      <c r="FIB170" s="40"/>
      <c r="FIC170" s="40"/>
      <c r="FID170" s="40"/>
      <c r="FIE170" s="40"/>
      <c r="FIF170" s="40"/>
      <c r="FIG170" s="40"/>
      <c r="FIH170" s="40"/>
      <c r="FII170" s="40"/>
      <c r="FIJ170" s="40"/>
      <c r="FIK170" s="40"/>
      <c r="FIL170" s="40"/>
      <c r="FIM170" s="40"/>
      <c r="FIN170" s="40"/>
      <c r="FIO170" s="40"/>
      <c r="FIP170" s="40"/>
      <c r="FIQ170" s="40"/>
      <c r="FIR170" s="40"/>
      <c r="FIS170" s="40"/>
      <c r="FIT170" s="40"/>
      <c r="FIU170" s="40"/>
      <c r="FIV170" s="40"/>
      <c r="FIW170" s="40"/>
      <c r="FIX170" s="40"/>
      <c r="FIY170" s="40"/>
      <c r="FIZ170" s="40"/>
      <c r="FJA170" s="40"/>
      <c r="FJB170" s="40"/>
      <c r="FJC170" s="40"/>
      <c r="FJD170" s="40"/>
      <c r="FJE170" s="40"/>
      <c r="FJF170" s="40"/>
      <c r="FJG170" s="40"/>
      <c r="FJH170" s="40"/>
      <c r="FJI170" s="40"/>
      <c r="FJJ170" s="40"/>
      <c r="FJK170" s="40"/>
      <c r="FJL170" s="40"/>
      <c r="FJM170" s="40"/>
      <c r="FJN170" s="40"/>
      <c r="FJO170" s="40"/>
      <c r="FJP170" s="40"/>
      <c r="FJQ170" s="40"/>
      <c r="FJR170" s="40"/>
      <c r="FJS170" s="40"/>
      <c r="FJT170" s="40"/>
      <c r="FJU170" s="40"/>
      <c r="FJV170" s="40"/>
      <c r="FJW170" s="40"/>
      <c r="FJX170" s="40"/>
      <c r="FJY170" s="40"/>
      <c r="FJZ170" s="40"/>
      <c r="FKA170" s="40"/>
      <c r="FKB170" s="40"/>
      <c r="FKC170" s="40"/>
      <c r="FKD170" s="40"/>
      <c r="FKE170" s="40"/>
      <c r="FKF170" s="40"/>
      <c r="FKG170" s="40"/>
      <c r="FKH170" s="40"/>
      <c r="FKI170" s="40"/>
      <c r="FKJ170" s="40"/>
      <c r="FKK170" s="40"/>
      <c r="FKL170" s="40"/>
      <c r="FKM170" s="40"/>
      <c r="FKN170" s="40"/>
      <c r="FKO170" s="40"/>
      <c r="FKP170" s="40"/>
      <c r="FKQ170" s="40"/>
      <c r="FKR170" s="40"/>
      <c r="FKS170" s="40"/>
      <c r="FKT170" s="40"/>
      <c r="FKU170" s="40"/>
      <c r="FKV170" s="40"/>
      <c r="FKW170" s="40"/>
      <c r="FKX170" s="40"/>
      <c r="FKY170" s="40"/>
      <c r="FKZ170" s="40"/>
      <c r="FLA170" s="40"/>
      <c r="FLB170" s="40"/>
      <c r="FLC170" s="40"/>
      <c r="FLD170" s="40"/>
      <c r="FLE170" s="40"/>
      <c r="FLF170" s="40"/>
      <c r="FLG170" s="40"/>
      <c r="FLH170" s="40"/>
      <c r="FLI170" s="40"/>
      <c r="FLJ170" s="40"/>
      <c r="FLK170" s="40"/>
      <c r="FLL170" s="40"/>
      <c r="FLM170" s="40"/>
      <c r="FLN170" s="40"/>
      <c r="FLO170" s="40"/>
      <c r="FLP170" s="40"/>
      <c r="FLQ170" s="40"/>
      <c r="FLR170" s="40"/>
      <c r="FLS170" s="40"/>
      <c r="FLT170" s="40"/>
      <c r="FLU170" s="40"/>
      <c r="FLV170" s="40"/>
      <c r="FLW170" s="40"/>
      <c r="FLX170" s="40"/>
      <c r="FLY170" s="40"/>
      <c r="FLZ170" s="40"/>
      <c r="FMA170" s="40"/>
      <c r="FMB170" s="40"/>
      <c r="FMC170" s="40"/>
      <c r="FMD170" s="40"/>
      <c r="FME170" s="40"/>
      <c r="FMF170" s="40"/>
      <c r="FMG170" s="40"/>
      <c r="FMH170" s="40"/>
      <c r="FMI170" s="40"/>
      <c r="FMJ170" s="40"/>
      <c r="FMK170" s="40"/>
      <c r="FML170" s="40"/>
      <c r="FMM170" s="40"/>
      <c r="FMN170" s="40"/>
      <c r="FMO170" s="40"/>
      <c r="FMP170" s="40"/>
      <c r="FMQ170" s="40"/>
      <c r="FMR170" s="40"/>
      <c r="FMS170" s="40"/>
      <c r="FMT170" s="40"/>
      <c r="FMU170" s="40"/>
      <c r="FMV170" s="40"/>
      <c r="FMW170" s="40"/>
      <c r="FMX170" s="40"/>
      <c r="FMY170" s="40"/>
      <c r="FMZ170" s="40"/>
      <c r="FNA170" s="40"/>
      <c r="FNB170" s="40"/>
      <c r="FNC170" s="40"/>
      <c r="FND170" s="40"/>
      <c r="FNE170" s="40"/>
      <c r="FNF170" s="40"/>
      <c r="FNG170" s="40"/>
      <c r="FNH170" s="40"/>
      <c r="FNI170" s="40"/>
      <c r="FNJ170" s="40"/>
      <c r="FNK170" s="40"/>
      <c r="FNL170" s="40"/>
      <c r="FNM170" s="40"/>
      <c r="FNN170" s="40"/>
      <c r="FNO170" s="40"/>
      <c r="FNP170" s="40"/>
      <c r="FNQ170" s="40"/>
      <c r="FNR170" s="40"/>
      <c r="FNS170" s="40"/>
      <c r="FNT170" s="40"/>
      <c r="FNU170" s="40"/>
      <c r="FNV170" s="40"/>
      <c r="FNW170" s="40"/>
      <c r="FNX170" s="40"/>
      <c r="FNY170" s="40"/>
      <c r="FNZ170" s="40"/>
      <c r="FOA170" s="40"/>
      <c r="FOB170" s="40"/>
      <c r="FOC170" s="40"/>
      <c r="FOD170" s="40"/>
      <c r="FOE170" s="40"/>
      <c r="FOF170" s="40"/>
      <c r="FOG170" s="40"/>
      <c r="FOH170" s="40"/>
      <c r="FOI170" s="40"/>
      <c r="FOJ170" s="40"/>
      <c r="FOK170" s="40"/>
      <c r="FOL170" s="40"/>
      <c r="FOM170" s="40"/>
      <c r="FON170" s="40"/>
      <c r="FOO170" s="40"/>
      <c r="FOP170" s="40"/>
      <c r="FOQ170" s="40"/>
      <c r="FOR170" s="40"/>
      <c r="FOS170" s="40"/>
      <c r="FOT170" s="40"/>
      <c r="FOU170" s="40"/>
      <c r="FOV170" s="40"/>
      <c r="FOW170" s="40"/>
      <c r="FOX170" s="40"/>
      <c r="FOY170" s="40"/>
      <c r="FOZ170" s="40"/>
      <c r="FPA170" s="40"/>
      <c r="FPB170" s="40"/>
      <c r="FPC170" s="40"/>
      <c r="FPD170" s="40"/>
      <c r="FPE170" s="40"/>
      <c r="FPF170" s="40"/>
      <c r="FPG170" s="40"/>
      <c r="FPH170" s="40"/>
      <c r="FPI170" s="40"/>
      <c r="FPJ170" s="40"/>
      <c r="FPK170" s="40"/>
      <c r="FPL170" s="40"/>
      <c r="FPM170" s="40"/>
      <c r="FPN170" s="40"/>
      <c r="FPO170" s="40"/>
      <c r="FPP170" s="40"/>
      <c r="FPQ170" s="40"/>
      <c r="FPR170" s="40"/>
      <c r="FPS170" s="40"/>
      <c r="FPT170" s="40"/>
      <c r="FPU170" s="40"/>
      <c r="FPV170" s="40"/>
      <c r="FPW170" s="40"/>
      <c r="FPX170" s="40"/>
      <c r="FPY170" s="40"/>
      <c r="FPZ170" s="40"/>
      <c r="FQA170" s="40"/>
      <c r="FQB170" s="40"/>
      <c r="FQC170" s="40"/>
      <c r="FQD170" s="40"/>
      <c r="FQE170" s="40"/>
      <c r="FQF170" s="40"/>
      <c r="FQG170" s="40"/>
      <c r="FQH170" s="40"/>
      <c r="FQI170" s="40"/>
      <c r="FQJ170" s="40"/>
      <c r="FQK170" s="40"/>
      <c r="FQL170" s="40"/>
      <c r="FQM170" s="40"/>
      <c r="FQN170" s="40"/>
      <c r="FQO170" s="40"/>
      <c r="FQP170" s="40"/>
      <c r="FQQ170" s="40"/>
      <c r="FQR170" s="40"/>
      <c r="FQS170" s="40"/>
      <c r="FQT170" s="40"/>
      <c r="FQU170" s="40"/>
      <c r="FQV170" s="40"/>
      <c r="FQW170" s="40"/>
      <c r="FQX170" s="40"/>
      <c r="FQY170" s="40"/>
      <c r="FQZ170" s="40"/>
      <c r="FRA170" s="40"/>
      <c r="FRB170" s="40"/>
      <c r="FRC170" s="40"/>
      <c r="FRD170" s="40"/>
      <c r="FRE170" s="40"/>
      <c r="FRF170" s="40"/>
      <c r="FRG170" s="40"/>
      <c r="FRH170" s="40"/>
      <c r="FRI170" s="40"/>
      <c r="FRJ170" s="40"/>
      <c r="FRK170" s="40"/>
      <c r="FRL170" s="40"/>
      <c r="FRM170" s="40"/>
      <c r="FRN170" s="40"/>
      <c r="FRO170" s="40"/>
      <c r="FRP170" s="40"/>
      <c r="FRQ170" s="40"/>
      <c r="FRR170" s="40"/>
      <c r="FRS170" s="40"/>
      <c r="FRT170" s="40"/>
      <c r="FRU170" s="40"/>
      <c r="FRV170" s="40"/>
      <c r="FRW170" s="40"/>
      <c r="FRX170" s="40"/>
      <c r="FRY170" s="40"/>
      <c r="FRZ170" s="40"/>
      <c r="FSA170" s="40"/>
      <c r="FSB170" s="40"/>
      <c r="FSC170" s="40"/>
      <c r="FSD170" s="40"/>
      <c r="FSE170" s="40"/>
      <c r="FSF170" s="40"/>
      <c r="FSG170" s="40"/>
      <c r="FSH170" s="40"/>
      <c r="FSI170" s="40"/>
      <c r="FSJ170" s="40"/>
      <c r="FSK170" s="40"/>
      <c r="FSL170" s="40"/>
      <c r="FSM170" s="40"/>
      <c r="FSN170" s="40"/>
      <c r="FSO170" s="40"/>
      <c r="FSP170" s="40"/>
      <c r="FSQ170" s="40"/>
      <c r="FSR170" s="40"/>
      <c r="FSS170" s="40"/>
      <c r="FST170" s="40"/>
      <c r="FSU170" s="40"/>
      <c r="FSV170" s="40"/>
      <c r="FSW170" s="40"/>
      <c r="FSX170" s="40"/>
      <c r="FSY170" s="40"/>
      <c r="FSZ170" s="40"/>
      <c r="FTA170" s="40"/>
      <c r="FTB170" s="40"/>
      <c r="FTC170" s="40"/>
      <c r="FTD170" s="40"/>
      <c r="FTE170" s="40"/>
      <c r="FTF170" s="40"/>
      <c r="FTG170" s="40"/>
      <c r="FTH170" s="40"/>
      <c r="FTI170" s="40"/>
      <c r="FTJ170" s="40"/>
      <c r="FTK170" s="40"/>
      <c r="FTL170" s="40"/>
      <c r="FTM170" s="40"/>
      <c r="FTN170" s="40"/>
      <c r="FTO170" s="40"/>
      <c r="FTP170" s="40"/>
      <c r="FTQ170" s="40"/>
      <c r="FTR170" s="40"/>
      <c r="FTS170" s="40"/>
      <c r="FTT170" s="40"/>
      <c r="FTU170" s="40"/>
      <c r="FTV170" s="40"/>
      <c r="FTW170" s="40"/>
      <c r="FTX170" s="40"/>
      <c r="FTY170" s="40"/>
      <c r="FTZ170" s="40"/>
      <c r="FUA170" s="40"/>
      <c r="FUB170" s="40"/>
      <c r="FUC170" s="40"/>
      <c r="FUD170" s="40"/>
      <c r="FUE170" s="40"/>
      <c r="FUF170" s="40"/>
      <c r="FUG170" s="40"/>
      <c r="FUH170" s="40"/>
      <c r="FUI170" s="40"/>
      <c r="FUJ170" s="40"/>
      <c r="FUK170" s="40"/>
      <c r="FUL170" s="40"/>
      <c r="FUM170" s="40"/>
      <c r="FUN170" s="40"/>
      <c r="FUO170" s="40"/>
      <c r="FUP170" s="40"/>
      <c r="FUQ170" s="40"/>
      <c r="FUR170" s="40"/>
      <c r="FUS170" s="40"/>
      <c r="FUT170" s="40"/>
      <c r="FUU170" s="40"/>
      <c r="FUV170" s="40"/>
      <c r="FUW170" s="40"/>
      <c r="FUX170" s="40"/>
      <c r="FUY170" s="40"/>
      <c r="FUZ170" s="40"/>
      <c r="FVA170" s="40"/>
      <c r="FVB170" s="40"/>
      <c r="FVC170" s="40"/>
      <c r="FVD170" s="40"/>
      <c r="FVE170" s="40"/>
      <c r="FVF170" s="40"/>
      <c r="FVG170" s="40"/>
      <c r="FVH170" s="40"/>
      <c r="FVI170" s="40"/>
      <c r="FVJ170" s="40"/>
      <c r="FVK170" s="40"/>
      <c r="FVL170" s="40"/>
      <c r="FVM170" s="40"/>
      <c r="FVN170" s="40"/>
      <c r="FVO170" s="40"/>
      <c r="FVP170" s="40"/>
      <c r="FVQ170" s="40"/>
      <c r="FVR170" s="40"/>
      <c r="FVS170" s="40"/>
      <c r="FVT170" s="40"/>
      <c r="FVU170" s="40"/>
      <c r="FVV170" s="40"/>
      <c r="FVW170" s="40"/>
      <c r="FVX170" s="40"/>
      <c r="FVY170" s="40"/>
      <c r="FVZ170" s="40"/>
      <c r="FWA170" s="40"/>
      <c r="FWB170" s="40"/>
      <c r="FWC170" s="40"/>
      <c r="FWD170" s="40"/>
      <c r="FWE170" s="40"/>
      <c r="FWF170" s="40"/>
      <c r="FWG170" s="40"/>
      <c r="FWH170" s="40"/>
      <c r="FWI170" s="40"/>
      <c r="FWJ170" s="40"/>
      <c r="FWK170" s="40"/>
      <c r="FWL170" s="40"/>
      <c r="FWM170" s="40"/>
      <c r="FWN170" s="40"/>
      <c r="FWO170" s="40"/>
      <c r="FWP170" s="40"/>
      <c r="FWQ170" s="40"/>
      <c r="FWR170" s="40"/>
      <c r="FWS170" s="40"/>
      <c r="FWT170" s="40"/>
      <c r="FWU170" s="40"/>
      <c r="FWV170" s="40"/>
      <c r="FWW170" s="40"/>
      <c r="FWX170" s="40"/>
      <c r="FWY170" s="40"/>
      <c r="FWZ170" s="40"/>
      <c r="FXA170" s="40"/>
      <c r="FXB170" s="40"/>
      <c r="FXC170" s="40"/>
      <c r="FXD170" s="40"/>
      <c r="FXE170" s="40"/>
      <c r="FXF170" s="40"/>
      <c r="FXG170" s="40"/>
      <c r="FXH170" s="40"/>
      <c r="FXI170" s="40"/>
      <c r="FXJ170" s="40"/>
      <c r="FXK170" s="40"/>
      <c r="FXL170" s="40"/>
      <c r="FXM170" s="40"/>
      <c r="FXN170" s="40"/>
      <c r="FXO170" s="40"/>
      <c r="FXP170" s="40"/>
      <c r="FXQ170" s="40"/>
      <c r="FXR170" s="40"/>
      <c r="FXS170" s="40"/>
      <c r="FXT170" s="40"/>
      <c r="FXU170" s="40"/>
      <c r="FXV170" s="40"/>
      <c r="FXW170" s="40"/>
      <c r="FXX170" s="40"/>
      <c r="FXY170" s="40"/>
      <c r="FXZ170" s="40"/>
      <c r="FYA170" s="40"/>
      <c r="FYB170" s="40"/>
      <c r="FYC170" s="40"/>
      <c r="FYD170" s="40"/>
      <c r="FYE170" s="40"/>
      <c r="FYF170" s="40"/>
      <c r="FYG170" s="40"/>
      <c r="FYH170" s="40"/>
      <c r="FYI170" s="40"/>
      <c r="FYJ170" s="40"/>
      <c r="FYK170" s="40"/>
      <c r="FYL170" s="40"/>
      <c r="FYM170" s="40"/>
      <c r="FYN170" s="40"/>
      <c r="FYO170" s="40"/>
      <c r="FYP170" s="40"/>
      <c r="FYQ170" s="40"/>
      <c r="FYR170" s="40"/>
      <c r="FYS170" s="40"/>
      <c r="FYT170" s="40"/>
      <c r="FYU170" s="40"/>
      <c r="FYV170" s="40"/>
      <c r="FYW170" s="40"/>
      <c r="FYX170" s="40"/>
      <c r="FYY170" s="40"/>
      <c r="FYZ170" s="40"/>
      <c r="FZA170" s="40"/>
      <c r="FZB170" s="40"/>
      <c r="FZC170" s="40"/>
      <c r="FZD170" s="40"/>
      <c r="FZE170" s="40"/>
      <c r="FZF170" s="40"/>
      <c r="FZG170" s="40"/>
      <c r="FZH170" s="40"/>
      <c r="FZI170" s="40"/>
      <c r="FZJ170" s="40"/>
      <c r="FZK170" s="40"/>
      <c r="FZL170" s="40"/>
      <c r="FZM170" s="40"/>
      <c r="FZN170" s="40"/>
      <c r="FZO170" s="40"/>
      <c r="FZP170" s="40"/>
      <c r="FZQ170" s="40"/>
      <c r="FZR170" s="40"/>
      <c r="FZS170" s="40"/>
      <c r="FZT170" s="40"/>
      <c r="FZU170" s="40"/>
      <c r="FZV170" s="40"/>
      <c r="FZW170" s="40"/>
      <c r="FZX170" s="40"/>
      <c r="FZY170" s="40"/>
      <c r="FZZ170" s="40"/>
      <c r="GAA170" s="40"/>
      <c r="GAB170" s="40"/>
      <c r="GAC170" s="40"/>
      <c r="GAD170" s="40"/>
      <c r="GAE170" s="40"/>
      <c r="GAF170" s="40"/>
      <c r="GAG170" s="40"/>
      <c r="GAH170" s="40"/>
      <c r="GAI170" s="40"/>
      <c r="GAJ170" s="40"/>
      <c r="GAK170" s="40"/>
      <c r="GAL170" s="40"/>
      <c r="GAM170" s="40"/>
      <c r="GAN170" s="40"/>
      <c r="GAO170" s="40"/>
      <c r="GAP170" s="40"/>
      <c r="GAQ170" s="40"/>
      <c r="GAR170" s="40"/>
      <c r="GAS170" s="40"/>
      <c r="GAT170" s="40"/>
      <c r="GAU170" s="40"/>
      <c r="GAV170" s="40"/>
      <c r="GAW170" s="40"/>
      <c r="GAX170" s="40"/>
      <c r="GAY170" s="40"/>
      <c r="GAZ170" s="40"/>
      <c r="GBA170" s="40"/>
      <c r="GBB170" s="40"/>
      <c r="GBC170" s="40"/>
      <c r="GBD170" s="40"/>
      <c r="GBE170" s="40"/>
      <c r="GBF170" s="40"/>
      <c r="GBG170" s="40"/>
      <c r="GBH170" s="40"/>
      <c r="GBI170" s="40"/>
      <c r="GBJ170" s="40"/>
      <c r="GBK170" s="40"/>
      <c r="GBL170" s="40"/>
      <c r="GBM170" s="40"/>
      <c r="GBN170" s="40"/>
      <c r="GBO170" s="40"/>
      <c r="GBP170" s="40"/>
      <c r="GBQ170" s="40"/>
      <c r="GBR170" s="40"/>
      <c r="GBS170" s="40"/>
      <c r="GBT170" s="40"/>
      <c r="GBU170" s="40"/>
      <c r="GBV170" s="40"/>
      <c r="GBW170" s="40"/>
      <c r="GBX170" s="40"/>
      <c r="GBY170" s="40"/>
      <c r="GBZ170" s="40"/>
      <c r="GCA170" s="40"/>
      <c r="GCB170" s="40"/>
      <c r="GCC170" s="40"/>
      <c r="GCD170" s="40"/>
      <c r="GCE170" s="40"/>
      <c r="GCF170" s="40"/>
      <c r="GCG170" s="40"/>
      <c r="GCH170" s="40"/>
      <c r="GCI170" s="40"/>
      <c r="GCJ170" s="40"/>
      <c r="GCK170" s="40"/>
      <c r="GCL170" s="40"/>
      <c r="GCM170" s="40"/>
      <c r="GCN170" s="40"/>
      <c r="GCO170" s="40"/>
      <c r="GCP170" s="40"/>
      <c r="GCQ170" s="40"/>
      <c r="GCR170" s="40"/>
      <c r="GCS170" s="40"/>
      <c r="GCT170" s="40"/>
      <c r="GCU170" s="40"/>
      <c r="GCV170" s="40"/>
      <c r="GCW170" s="40"/>
      <c r="GCX170" s="40"/>
      <c r="GCY170" s="40"/>
      <c r="GCZ170" s="40"/>
      <c r="GDA170" s="40"/>
      <c r="GDB170" s="40"/>
      <c r="GDC170" s="40"/>
      <c r="GDD170" s="40"/>
      <c r="GDE170" s="40"/>
      <c r="GDF170" s="40"/>
      <c r="GDG170" s="40"/>
      <c r="GDH170" s="40"/>
      <c r="GDI170" s="40"/>
      <c r="GDJ170" s="40"/>
      <c r="GDK170" s="40"/>
      <c r="GDL170" s="40"/>
      <c r="GDM170" s="40"/>
      <c r="GDN170" s="40"/>
      <c r="GDO170" s="40"/>
      <c r="GDP170" s="40"/>
      <c r="GDQ170" s="40"/>
      <c r="GDR170" s="40"/>
      <c r="GDS170" s="40"/>
      <c r="GDT170" s="40"/>
      <c r="GDU170" s="40"/>
      <c r="GDV170" s="40"/>
      <c r="GDW170" s="40"/>
      <c r="GDX170" s="40"/>
      <c r="GDY170" s="40"/>
      <c r="GDZ170" s="40"/>
      <c r="GEA170" s="40"/>
      <c r="GEB170" s="40"/>
      <c r="GEC170" s="40"/>
      <c r="GED170" s="40"/>
      <c r="GEE170" s="40"/>
      <c r="GEF170" s="40"/>
      <c r="GEG170" s="40"/>
      <c r="GEH170" s="40"/>
      <c r="GEI170" s="40"/>
      <c r="GEJ170" s="40"/>
      <c r="GEK170" s="40"/>
      <c r="GEL170" s="40"/>
      <c r="GEM170" s="40"/>
      <c r="GEN170" s="40"/>
      <c r="GEO170" s="40"/>
      <c r="GEP170" s="40"/>
      <c r="GEQ170" s="40"/>
      <c r="GER170" s="40"/>
      <c r="GES170" s="40"/>
      <c r="GET170" s="40"/>
      <c r="GEU170" s="40"/>
      <c r="GEV170" s="40"/>
      <c r="GEW170" s="40"/>
      <c r="GEX170" s="40"/>
      <c r="GEY170" s="40"/>
      <c r="GEZ170" s="40"/>
      <c r="GFA170" s="40"/>
      <c r="GFB170" s="40"/>
      <c r="GFC170" s="40"/>
      <c r="GFD170" s="40"/>
      <c r="GFE170" s="40"/>
      <c r="GFF170" s="40"/>
      <c r="GFG170" s="40"/>
      <c r="GFH170" s="40"/>
      <c r="GFI170" s="40"/>
      <c r="GFJ170" s="40"/>
      <c r="GFK170" s="40"/>
      <c r="GFL170" s="40"/>
      <c r="GFM170" s="40"/>
      <c r="GFN170" s="40"/>
      <c r="GFO170" s="40"/>
      <c r="GFP170" s="40"/>
      <c r="GFQ170" s="40"/>
      <c r="GFR170" s="40"/>
      <c r="GFS170" s="40"/>
      <c r="GFT170" s="40"/>
      <c r="GFU170" s="40"/>
      <c r="GFV170" s="40"/>
      <c r="GFW170" s="40"/>
      <c r="GFX170" s="40"/>
      <c r="GFY170" s="40"/>
      <c r="GFZ170" s="40"/>
      <c r="GGA170" s="40"/>
      <c r="GGB170" s="40"/>
      <c r="GGC170" s="40"/>
      <c r="GGD170" s="40"/>
      <c r="GGE170" s="40"/>
      <c r="GGF170" s="40"/>
      <c r="GGG170" s="40"/>
      <c r="GGH170" s="40"/>
      <c r="GGI170" s="40"/>
      <c r="GGJ170" s="40"/>
      <c r="GGK170" s="40"/>
      <c r="GGL170" s="40"/>
      <c r="GGM170" s="40"/>
      <c r="GGN170" s="40"/>
      <c r="GGO170" s="40"/>
      <c r="GGP170" s="40"/>
      <c r="GGQ170" s="40"/>
      <c r="GGR170" s="40"/>
      <c r="GGS170" s="40"/>
      <c r="GGT170" s="40"/>
      <c r="GGU170" s="40"/>
      <c r="GGV170" s="40"/>
      <c r="GGW170" s="40"/>
      <c r="GGX170" s="40"/>
      <c r="GGY170" s="40"/>
      <c r="GGZ170" s="40"/>
      <c r="GHA170" s="40"/>
      <c r="GHB170" s="40"/>
      <c r="GHC170" s="40"/>
      <c r="GHD170" s="40"/>
      <c r="GHE170" s="40"/>
      <c r="GHF170" s="40"/>
      <c r="GHG170" s="40"/>
      <c r="GHH170" s="40"/>
      <c r="GHI170" s="40"/>
      <c r="GHJ170" s="40"/>
      <c r="GHK170" s="40"/>
      <c r="GHL170" s="40"/>
      <c r="GHM170" s="40"/>
      <c r="GHN170" s="40"/>
      <c r="GHO170" s="40"/>
      <c r="GHP170" s="40"/>
      <c r="GHQ170" s="40"/>
      <c r="GHR170" s="40"/>
      <c r="GHS170" s="40"/>
      <c r="GHT170" s="40"/>
      <c r="GHU170" s="40"/>
      <c r="GHV170" s="40"/>
      <c r="GHW170" s="40"/>
      <c r="GHX170" s="40"/>
      <c r="GHY170" s="40"/>
      <c r="GHZ170" s="40"/>
      <c r="GIA170" s="40"/>
      <c r="GIB170" s="40"/>
      <c r="GIC170" s="40"/>
      <c r="GID170" s="40"/>
      <c r="GIE170" s="40"/>
      <c r="GIF170" s="40"/>
      <c r="GIG170" s="40"/>
      <c r="GIH170" s="40"/>
      <c r="GII170" s="40"/>
      <c r="GIJ170" s="40"/>
      <c r="GIK170" s="40"/>
      <c r="GIL170" s="40"/>
      <c r="GIM170" s="40"/>
      <c r="GIN170" s="40"/>
      <c r="GIO170" s="40"/>
      <c r="GIP170" s="40"/>
      <c r="GIQ170" s="40"/>
      <c r="GIR170" s="40"/>
      <c r="GIS170" s="40"/>
      <c r="GIT170" s="40"/>
      <c r="GIU170" s="40"/>
      <c r="GIV170" s="40"/>
      <c r="GIW170" s="40"/>
      <c r="GIX170" s="40"/>
      <c r="GIY170" s="40"/>
      <c r="GIZ170" s="40"/>
      <c r="GJA170" s="40"/>
      <c r="GJB170" s="40"/>
      <c r="GJC170" s="40"/>
      <c r="GJD170" s="40"/>
      <c r="GJE170" s="40"/>
      <c r="GJF170" s="40"/>
      <c r="GJG170" s="40"/>
      <c r="GJH170" s="40"/>
      <c r="GJI170" s="40"/>
      <c r="GJJ170" s="40"/>
      <c r="GJK170" s="40"/>
      <c r="GJL170" s="40"/>
      <c r="GJM170" s="40"/>
      <c r="GJN170" s="40"/>
      <c r="GJO170" s="40"/>
      <c r="GJP170" s="40"/>
      <c r="GJQ170" s="40"/>
      <c r="GJR170" s="40"/>
      <c r="GJS170" s="40"/>
      <c r="GJT170" s="40"/>
      <c r="GJU170" s="40"/>
      <c r="GJV170" s="40"/>
      <c r="GJW170" s="40"/>
      <c r="GJX170" s="40"/>
      <c r="GJY170" s="40"/>
      <c r="GJZ170" s="40"/>
      <c r="GKA170" s="40"/>
      <c r="GKB170" s="40"/>
      <c r="GKC170" s="40"/>
      <c r="GKD170" s="40"/>
      <c r="GKE170" s="40"/>
      <c r="GKF170" s="40"/>
      <c r="GKG170" s="40"/>
      <c r="GKH170" s="40"/>
      <c r="GKI170" s="40"/>
      <c r="GKJ170" s="40"/>
      <c r="GKK170" s="40"/>
      <c r="GKL170" s="40"/>
      <c r="GKM170" s="40"/>
      <c r="GKN170" s="40"/>
      <c r="GKO170" s="40"/>
      <c r="GKP170" s="40"/>
      <c r="GKQ170" s="40"/>
      <c r="GKR170" s="40"/>
      <c r="GKS170" s="40"/>
      <c r="GKT170" s="40"/>
      <c r="GKU170" s="40"/>
      <c r="GKV170" s="40"/>
      <c r="GKW170" s="40"/>
      <c r="GKX170" s="40"/>
      <c r="GKY170" s="40"/>
      <c r="GKZ170" s="40"/>
      <c r="GLA170" s="40"/>
      <c r="GLB170" s="40"/>
      <c r="GLC170" s="40"/>
      <c r="GLD170" s="40"/>
      <c r="GLE170" s="40"/>
      <c r="GLF170" s="40"/>
      <c r="GLG170" s="40"/>
      <c r="GLH170" s="40"/>
      <c r="GLI170" s="40"/>
      <c r="GLJ170" s="40"/>
      <c r="GLK170" s="40"/>
      <c r="GLL170" s="40"/>
      <c r="GLM170" s="40"/>
      <c r="GLN170" s="40"/>
      <c r="GLO170" s="40"/>
      <c r="GLP170" s="40"/>
      <c r="GLQ170" s="40"/>
      <c r="GLR170" s="40"/>
      <c r="GLS170" s="40"/>
      <c r="GLT170" s="40"/>
      <c r="GLU170" s="40"/>
      <c r="GLV170" s="40"/>
      <c r="GLW170" s="40"/>
      <c r="GLX170" s="40"/>
      <c r="GLY170" s="40"/>
      <c r="GLZ170" s="40"/>
      <c r="GMA170" s="40"/>
      <c r="GMB170" s="40"/>
      <c r="GMC170" s="40"/>
      <c r="GMD170" s="40"/>
      <c r="GME170" s="40"/>
      <c r="GMF170" s="40"/>
      <c r="GMG170" s="40"/>
      <c r="GMH170" s="40"/>
      <c r="GMI170" s="40"/>
      <c r="GMJ170" s="40"/>
      <c r="GMK170" s="40"/>
      <c r="GML170" s="40"/>
      <c r="GMM170" s="40"/>
      <c r="GMN170" s="40"/>
      <c r="GMO170" s="40"/>
      <c r="GMP170" s="40"/>
      <c r="GMQ170" s="40"/>
      <c r="GMR170" s="40"/>
      <c r="GMS170" s="40"/>
      <c r="GMT170" s="40"/>
      <c r="GMU170" s="40"/>
      <c r="GMV170" s="40"/>
      <c r="GMW170" s="40"/>
      <c r="GMX170" s="40"/>
      <c r="GMY170" s="40"/>
      <c r="GMZ170" s="40"/>
      <c r="GNA170" s="40"/>
      <c r="GNB170" s="40"/>
      <c r="GNC170" s="40"/>
      <c r="GND170" s="40"/>
      <c r="GNE170" s="40"/>
      <c r="GNF170" s="40"/>
      <c r="GNG170" s="40"/>
      <c r="GNH170" s="40"/>
      <c r="GNI170" s="40"/>
      <c r="GNJ170" s="40"/>
      <c r="GNK170" s="40"/>
      <c r="GNL170" s="40"/>
      <c r="GNM170" s="40"/>
      <c r="GNN170" s="40"/>
      <c r="GNO170" s="40"/>
      <c r="GNP170" s="40"/>
      <c r="GNQ170" s="40"/>
      <c r="GNR170" s="40"/>
      <c r="GNS170" s="40"/>
      <c r="GNT170" s="40"/>
      <c r="GNU170" s="40"/>
      <c r="GNV170" s="40"/>
      <c r="GNW170" s="40"/>
      <c r="GNX170" s="40"/>
      <c r="GNY170" s="40"/>
      <c r="GNZ170" s="40"/>
      <c r="GOA170" s="40"/>
      <c r="GOB170" s="40"/>
      <c r="GOC170" s="40"/>
      <c r="GOD170" s="40"/>
      <c r="GOE170" s="40"/>
      <c r="GOF170" s="40"/>
      <c r="GOG170" s="40"/>
      <c r="GOH170" s="40"/>
      <c r="GOI170" s="40"/>
      <c r="GOJ170" s="40"/>
      <c r="GOK170" s="40"/>
      <c r="GOL170" s="40"/>
      <c r="GOM170" s="40"/>
      <c r="GON170" s="40"/>
      <c r="GOO170" s="40"/>
      <c r="GOP170" s="40"/>
      <c r="GOQ170" s="40"/>
      <c r="GOR170" s="40"/>
      <c r="GOS170" s="40"/>
      <c r="GOT170" s="40"/>
      <c r="GOU170" s="40"/>
      <c r="GOV170" s="40"/>
      <c r="GOW170" s="40"/>
      <c r="GOX170" s="40"/>
      <c r="GOY170" s="40"/>
      <c r="GOZ170" s="40"/>
      <c r="GPA170" s="40"/>
      <c r="GPB170" s="40"/>
      <c r="GPC170" s="40"/>
      <c r="GPD170" s="40"/>
      <c r="GPE170" s="40"/>
      <c r="GPF170" s="40"/>
      <c r="GPG170" s="40"/>
      <c r="GPH170" s="40"/>
      <c r="GPI170" s="40"/>
      <c r="GPJ170" s="40"/>
      <c r="GPK170" s="40"/>
      <c r="GPL170" s="40"/>
      <c r="GPM170" s="40"/>
      <c r="GPN170" s="40"/>
      <c r="GPO170" s="40"/>
      <c r="GPP170" s="40"/>
      <c r="GPQ170" s="40"/>
      <c r="GPR170" s="40"/>
      <c r="GPS170" s="40"/>
      <c r="GPT170" s="40"/>
      <c r="GPU170" s="40"/>
      <c r="GPV170" s="40"/>
      <c r="GPW170" s="40"/>
      <c r="GPX170" s="40"/>
      <c r="GPY170" s="40"/>
      <c r="GPZ170" s="40"/>
      <c r="GQA170" s="40"/>
      <c r="GQB170" s="40"/>
      <c r="GQC170" s="40"/>
      <c r="GQD170" s="40"/>
      <c r="GQE170" s="40"/>
      <c r="GQF170" s="40"/>
      <c r="GQG170" s="40"/>
      <c r="GQH170" s="40"/>
      <c r="GQI170" s="40"/>
      <c r="GQJ170" s="40"/>
      <c r="GQK170" s="40"/>
      <c r="GQL170" s="40"/>
      <c r="GQM170" s="40"/>
      <c r="GQN170" s="40"/>
      <c r="GQO170" s="40"/>
      <c r="GQP170" s="40"/>
      <c r="GQQ170" s="40"/>
      <c r="GQR170" s="40"/>
      <c r="GQS170" s="40"/>
      <c r="GQT170" s="40"/>
      <c r="GQU170" s="40"/>
      <c r="GQV170" s="40"/>
      <c r="GQW170" s="40"/>
      <c r="GQX170" s="40"/>
      <c r="GQY170" s="40"/>
      <c r="GQZ170" s="40"/>
      <c r="GRA170" s="40"/>
      <c r="GRB170" s="40"/>
      <c r="GRC170" s="40"/>
      <c r="GRD170" s="40"/>
      <c r="GRE170" s="40"/>
      <c r="GRF170" s="40"/>
      <c r="GRG170" s="40"/>
      <c r="GRH170" s="40"/>
      <c r="GRI170" s="40"/>
      <c r="GRJ170" s="40"/>
      <c r="GRK170" s="40"/>
      <c r="GRL170" s="40"/>
      <c r="GRM170" s="40"/>
      <c r="GRN170" s="40"/>
      <c r="GRO170" s="40"/>
      <c r="GRP170" s="40"/>
      <c r="GRQ170" s="40"/>
      <c r="GRR170" s="40"/>
      <c r="GRS170" s="40"/>
      <c r="GRT170" s="40"/>
      <c r="GRU170" s="40"/>
      <c r="GRV170" s="40"/>
      <c r="GRW170" s="40"/>
      <c r="GRX170" s="40"/>
      <c r="GRY170" s="40"/>
      <c r="GRZ170" s="40"/>
      <c r="GSA170" s="40"/>
      <c r="GSB170" s="40"/>
      <c r="GSC170" s="40"/>
      <c r="GSD170" s="40"/>
      <c r="GSE170" s="40"/>
      <c r="GSF170" s="40"/>
      <c r="GSG170" s="40"/>
      <c r="GSH170" s="40"/>
      <c r="GSI170" s="40"/>
      <c r="GSJ170" s="40"/>
      <c r="GSK170" s="40"/>
      <c r="GSL170" s="40"/>
      <c r="GSM170" s="40"/>
      <c r="GSN170" s="40"/>
      <c r="GSO170" s="40"/>
      <c r="GSP170" s="40"/>
      <c r="GSQ170" s="40"/>
      <c r="GSR170" s="40"/>
      <c r="GSS170" s="40"/>
      <c r="GST170" s="40"/>
      <c r="GSU170" s="40"/>
      <c r="GSV170" s="40"/>
      <c r="GSW170" s="40"/>
      <c r="GSX170" s="40"/>
      <c r="GSY170" s="40"/>
      <c r="GSZ170" s="40"/>
      <c r="GTA170" s="40"/>
      <c r="GTB170" s="40"/>
      <c r="GTC170" s="40"/>
      <c r="GTD170" s="40"/>
      <c r="GTE170" s="40"/>
      <c r="GTF170" s="40"/>
      <c r="GTG170" s="40"/>
      <c r="GTH170" s="40"/>
      <c r="GTI170" s="40"/>
      <c r="GTJ170" s="40"/>
      <c r="GTK170" s="40"/>
      <c r="GTL170" s="40"/>
      <c r="GTM170" s="40"/>
      <c r="GTN170" s="40"/>
      <c r="GTO170" s="40"/>
      <c r="GTP170" s="40"/>
      <c r="GTQ170" s="40"/>
      <c r="GTR170" s="40"/>
      <c r="GTS170" s="40"/>
      <c r="GTT170" s="40"/>
      <c r="GTU170" s="40"/>
      <c r="GTV170" s="40"/>
      <c r="GTW170" s="40"/>
      <c r="GTX170" s="40"/>
      <c r="GTY170" s="40"/>
      <c r="GTZ170" s="40"/>
      <c r="GUA170" s="40"/>
      <c r="GUB170" s="40"/>
      <c r="GUC170" s="40"/>
      <c r="GUD170" s="40"/>
      <c r="GUE170" s="40"/>
      <c r="GUF170" s="40"/>
      <c r="GUG170" s="40"/>
      <c r="GUH170" s="40"/>
      <c r="GUI170" s="40"/>
      <c r="GUJ170" s="40"/>
      <c r="GUK170" s="40"/>
      <c r="GUL170" s="40"/>
      <c r="GUM170" s="40"/>
      <c r="GUN170" s="40"/>
      <c r="GUO170" s="40"/>
      <c r="GUP170" s="40"/>
      <c r="GUQ170" s="40"/>
      <c r="GUR170" s="40"/>
      <c r="GUS170" s="40"/>
      <c r="GUT170" s="40"/>
      <c r="GUU170" s="40"/>
      <c r="GUV170" s="40"/>
      <c r="GUW170" s="40"/>
      <c r="GUX170" s="40"/>
      <c r="GUY170" s="40"/>
      <c r="GUZ170" s="40"/>
      <c r="GVA170" s="40"/>
      <c r="GVB170" s="40"/>
      <c r="GVC170" s="40"/>
      <c r="GVD170" s="40"/>
      <c r="GVE170" s="40"/>
      <c r="GVF170" s="40"/>
      <c r="GVG170" s="40"/>
      <c r="GVH170" s="40"/>
      <c r="GVI170" s="40"/>
      <c r="GVJ170" s="40"/>
      <c r="GVK170" s="40"/>
      <c r="GVL170" s="40"/>
      <c r="GVM170" s="40"/>
      <c r="GVN170" s="40"/>
      <c r="GVO170" s="40"/>
      <c r="GVP170" s="40"/>
      <c r="GVQ170" s="40"/>
      <c r="GVR170" s="40"/>
      <c r="GVS170" s="40"/>
      <c r="GVT170" s="40"/>
      <c r="GVU170" s="40"/>
      <c r="GVV170" s="40"/>
      <c r="GVW170" s="40"/>
      <c r="GVX170" s="40"/>
      <c r="GVY170" s="40"/>
      <c r="GVZ170" s="40"/>
      <c r="GWA170" s="40"/>
      <c r="GWB170" s="40"/>
      <c r="GWC170" s="40"/>
      <c r="GWD170" s="40"/>
      <c r="GWE170" s="40"/>
      <c r="GWF170" s="40"/>
      <c r="GWG170" s="40"/>
      <c r="GWH170" s="40"/>
      <c r="GWI170" s="40"/>
      <c r="GWJ170" s="40"/>
      <c r="GWK170" s="40"/>
      <c r="GWL170" s="40"/>
      <c r="GWM170" s="40"/>
      <c r="GWN170" s="40"/>
      <c r="GWO170" s="40"/>
      <c r="GWP170" s="40"/>
      <c r="GWQ170" s="40"/>
      <c r="GWR170" s="40"/>
      <c r="GWS170" s="40"/>
      <c r="GWT170" s="40"/>
      <c r="GWU170" s="40"/>
      <c r="GWV170" s="40"/>
      <c r="GWW170" s="40"/>
      <c r="GWX170" s="40"/>
      <c r="GWY170" s="40"/>
      <c r="GWZ170" s="40"/>
      <c r="GXA170" s="40"/>
      <c r="GXB170" s="40"/>
      <c r="GXC170" s="40"/>
      <c r="GXD170" s="40"/>
      <c r="GXE170" s="40"/>
      <c r="GXF170" s="40"/>
      <c r="GXG170" s="40"/>
      <c r="GXH170" s="40"/>
      <c r="GXI170" s="40"/>
      <c r="GXJ170" s="40"/>
      <c r="GXK170" s="40"/>
      <c r="GXL170" s="40"/>
      <c r="GXM170" s="40"/>
      <c r="GXN170" s="40"/>
      <c r="GXO170" s="40"/>
      <c r="GXP170" s="40"/>
      <c r="GXQ170" s="40"/>
      <c r="GXR170" s="40"/>
      <c r="GXS170" s="40"/>
      <c r="GXT170" s="40"/>
      <c r="GXU170" s="40"/>
      <c r="GXV170" s="40"/>
      <c r="GXW170" s="40"/>
      <c r="GXX170" s="40"/>
      <c r="GXY170" s="40"/>
      <c r="GXZ170" s="40"/>
      <c r="GYA170" s="40"/>
      <c r="GYB170" s="40"/>
      <c r="GYC170" s="40"/>
      <c r="GYD170" s="40"/>
      <c r="GYE170" s="40"/>
      <c r="GYF170" s="40"/>
      <c r="GYG170" s="40"/>
      <c r="GYH170" s="40"/>
      <c r="GYI170" s="40"/>
      <c r="GYJ170" s="40"/>
      <c r="GYK170" s="40"/>
      <c r="GYL170" s="40"/>
      <c r="GYM170" s="40"/>
      <c r="GYN170" s="40"/>
      <c r="GYO170" s="40"/>
      <c r="GYP170" s="40"/>
      <c r="GYQ170" s="40"/>
      <c r="GYR170" s="40"/>
      <c r="GYS170" s="40"/>
      <c r="GYT170" s="40"/>
      <c r="GYU170" s="40"/>
      <c r="GYV170" s="40"/>
      <c r="GYW170" s="40"/>
      <c r="GYX170" s="40"/>
      <c r="GYY170" s="40"/>
      <c r="GYZ170" s="40"/>
      <c r="GZA170" s="40"/>
      <c r="GZB170" s="40"/>
      <c r="GZC170" s="40"/>
      <c r="GZD170" s="40"/>
      <c r="GZE170" s="40"/>
      <c r="GZF170" s="40"/>
      <c r="GZG170" s="40"/>
      <c r="GZH170" s="40"/>
      <c r="GZI170" s="40"/>
      <c r="GZJ170" s="40"/>
      <c r="GZK170" s="40"/>
      <c r="GZL170" s="40"/>
      <c r="GZM170" s="40"/>
      <c r="GZN170" s="40"/>
      <c r="GZO170" s="40"/>
      <c r="GZP170" s="40"/>
      <c r="GZQ170" s="40"/>
      <c r="GZR170" s="40"/>
      <c r="GZS170" s="40"/>
      <c r="GZT170" s="40"/>
      <c r="GZU170" s="40"/>
      <c r="GZV170" s="40"/>
      <c r="GZW170" s="40"/>
      <c r="GZX170" s="40"/>
      <c r="GZY170" s="40"/>
      <c r="GZZ170" s="40"/>
      <c r="HAA170" s="40"/>
      <c r="HAB170" s="40"/>
      <c r="HAC170" s="40"/>
      <c r="HAD170" s="40"/>
      <c r="HAE170" s="40"/>
      <c r="HAF170" s="40"/>
      <c r="HAG170" s="40"/>
      <c r="HAH170" s="40"/>
      <c r="HAI170" s="40"/>
      <c r="HAJ170" s="40"/>
      <c r="HAK170" s="40"/>
      <c r="HAL170" s="40"/>
      <c r="HAM170" s="40"/>
      <c r="HAN170" s="40"/>
      <c r="HAO170" s="40"/>
      <c r="HAP170" s="40"/>
      <c r="HAQ170" s="40"/>
      <c r="HAR170" s="40"/>
      <c r="HAS170" s="40"/>
      <c r="HAT170" s="40"/>
      <c r="HAU170" s="40"/>
      <c r="HAV170" s="40"/>
      <c r="HAW170" s="40"/>
      <c r="HAX170" s="40"/>
      <c r="HAY170" s="40"/>
      <c r="HAZ170" s="40"/>
      <c r="HBA170" s="40"/>
      <c r="HBB170" s="40"/>
      <c r="HBC170" s="40"/>
      <c r="HBD170" s="40"/>
      <c r="HBE170" s="40"/>
      <c r="HBF170" s="40"/>
      <c r="HBG170" s="40"/>
      <c r="HBH170" s="40"/>
      <c r="HBI170" s="40"/>
      <c r="HBJ170" s="40"/>
      <c r="HBK170" s="40"/>
      <c r="HBL170" s="40"/>
      <c r="HBM170" s="40"/>
      <c r="HBN170" s="40"/>
      <c r="HBO170" s="40"/>
      <c r="HBP170" s="40"/>
      <c r="HBQ170" s="40"/>
      <c r="HBR170" s="40"/>
      <c r="HBS170" s="40"/>
      <c r="HBT170" s="40"/>
      <c r="HBU170" s="40"/>
      <c r="HBV170" s="40"/>
      <c r="HBW170" s="40"/>
      <c r="HBX170" s="40"/>
      <c r="HBY170" s="40"/>
      <c r="HBZ170" s="40"/>
      <c r="HCA170" s="40"/>
      <c r="HCB170" s="40"/>
      <c r="HCC170" s="40"/>
      <c r="HCD170" s="40"/>
      <c r="HCE170" s="40"/>
      <c r="HCF170" s="40"/>
      <c r="HCG170" s="40"/>
      <c r="HCH170" s="40"/>
      <c r="HCI170" s="40"/>
      <c r="HCJ170" s="40"/>
      <c r="HCK170" s="40"/>
      <c r="HCL170" s="40"/>
      <c r="HCM170" s="40"/>
      <c r="HCN170" s="40"/>
      <c r="HCO170" s="40"/>
      <c r="HCP170" s="40"/>
      <c r="HCQ170" s="40"/>
      <c r="HCR170" s="40"/>
      <c r="HCS170" s="40"/>
      <c r="HCT170" s="40"/>
      <c r="HCU170" s="40"/>
      <c r="HCV170" s="40"/>
      <c r="HCW170" s="40"/>
      <c r="HCX170" s="40"/>
      <c r="HCY170" s="40"/>
      <c r="HCZ170" s="40"/>
      <c r="HDA170" s="40"/>
      <c r="HDB170" s="40"/>
      <c r="HDC170" s="40"/>
      <c r="HDD170" s="40"/>
      <c r="HDE170" s="40"/>
      <c r="HDF170" s="40"/>
      <c r="HDG170" s="40"/>
      <c r="HDH170" s="40"/>
      <c r="HDI170" s="40"/>
      <c r="HDJ170" s="40"/>
      <c r="HDK170" s="40"/>
      <c r="HDL170" s="40"/>
      <c r="HDM170" s="40"/>
      <c r="HDN170" s="40"/>
      <c r="HDO170" s="40"/>
      <c r="HDP170" s="40"/>
      <c r="HDQ170" s="40"/>
      <c r="HDR170" s="40"/>
      <c r="HDS170" s="40"/>
      <c r="HDT170" s="40"/>
      <c r="HDU170" s="40"/>
      <c r="HDV170" s="40"/>
      <c r="HDW170" s="40"/>
      <c r="HDX170" s="40"/>
      <c r="HDY170" s="40"/>
      <c r="HDZ170" s="40"/>
      <c r="HEA170" s="40"/>
      <c r="HEB170" s="40"/>
      <c r="HEC170" s="40"/>
      <c r="HED170" s="40"/>
      <c r="HEE170" s="40"/>
      <c r="HEF170" s="40"/>
      <c r="HEG170" s="40"/>
      <c r="HEH170" s="40"/>
      <c r="HEI170" s="40"/>
      <c r="HEJ170" s="40"/>
      <c r="HEK170" s="40"/>
      <c r="HEL170" s="40"/>
      <c r="HEM170" s="40"/>
      <c r="HEN170" s="40"/>
      <c r="HEO170" s="40"/>
      <c r="HEP170" s="40"/>
      <c r="HEQ170" s="40"/>
      <c r="HER170" s="40"/>
      <c r="HES170" s="40"/>
      <c r="HET170" s="40"/>
      <c r="HEU170" s="40"/>
      <c r="HEV170" s="40"/>
      <c r="HEW170" s="40"/>
      <c r="HEX170" s="40"/>
      <c r="HEY170" s="40"/>
      <c r="HEZ170" s="40"/>
      <c r="HFA170" s="40"/>
      <c r="HFB170" s="40"/>
      <c r="HFC170" s="40"/>
      <c r="HFD170" s="40"/>
      <c r="HFE170" s="40"/>
      <c r="HFF170" s="40"/>
      <c r="HFG170" s="40"/>
      <c r="HFH170" s="40"/>
      <c r="HFI170" s="40"/>
      <c r="HFJ170" s="40"/>
      <c r="HFK170" s="40"/>
      <c r="HFL170" s="40"/>
      <c r="HFM170" s="40"/>
      <c r="HFN170" s="40"/>
      <c r="HFO170" s="40"/>
      <c r="HFP170" s="40"/>
      <c r="HFQ170" s="40"/>
      <c r="HFR170" s="40"/>
      <c r="HFS170" s="40"/>
      <c r="HFT170" s="40"/>
      <c r="HFU170" s="40"/>
      <c r="HFV170" s="40"/>
      <c r="HFW170" s="40"/>
      <c r="HFX170" s="40"/>
      <c r="HFY170" s="40"/>
      <c r="HFZ170" s="40"/>
      <c r="HGA170" s="40"/>
      <c r="HGB170" s="40"/>
      <c r="HGC170" s="40"/>
      <c r="HGD170" s="40"/>
      <c r="HGE170" s="40"/>
      <c r="HGF170" s="40"/>
      <c r="HGG170" s="40"/>
      <c r="HGH170" s="40"/>
      <c r="HGI170" s="40"/>
      <c r="HGJ170" s="40"/>
      <c r="HGK170" s="40"/>
      <c r="HGL170" s="40"/>
      <c r="HGM170" s="40"/>
      <c r="HGN170" s="40"/>
      <c r="HGO170" s="40"/>
      <c r="HGP170" s="40"/>
      <c r="HGQ170" s="40"/>
      <c r="HGR170" s="40"/>
      <c r="HGS170" s="40"/>
      <c r="HGT170" s="40"/>
      <c r="HGU170" s="40"/>
      <c r="HGV170" s="40"/>
      <c r="HGW170" s="40"/>
      <c r="HGX170" s="40"/>
      <c r="HGY170" s="40"/>
      <c r="HGZ170" s="40"/>
      <c r="HHA170" s="40"/>
      <c r="HHB170" s="40"/>
      <c r="HHC170" s="40"/>
      <c r="HHD170" s="40"/>
      <c r="HHE170" s="40"/>
      <c r="HHF170" s="40"/>
      <c r="HHG170" s="40"/>
      <c r="HHH170" s="40"/>
      <c r="HHI170" s="40"/>
      <c r="HHJ170" s="40"/>
      <c r="HHK170" s="40"/>
      <c r="HHL170" s="40"/>
      <c r="HHM170" s="40"/>
      <c r="HHN170" s="40"/>
      <c r="HHO170" s="40"/>
      <c r="HHP170" s="40"/>
      <c r="HHQ170" s="40"/>
      <c r="HHR170" s="40"/>
      <c r="HHS170" s="40"/>
      <c r="HHT170" s="40"/>
      <c r="HHU170" s="40"/>
      <c r="HHV170" s="40"/>
      <c r="HHW170" s="40"/>
      <c r="HHX170" s="40"/>
      <c r="HHY170" s="40"/>
      <c r="HHZ170" s="40"/>
      <c r="HIA170" s="40"/>
      <c r="HIB170" s="40"/>
      <c r="HIC170" s="40"/>
      <c r="HID170" s="40"/>
      <c r="HIE170" s="40"/>
      <c r="HIF170" s="40"/>
      <c r="HIG170" s="40"/>
      <c r="HIH170" s="40"/>
      <c r="HII170" s="40"/>
      <c r="HIJ170" s="40"/>
      <c r="HIK170" s="40"/>
      <c r="HIL170" s="40"/>
      <c r="HIM170" s="40"/>
      <c r="HIN170" s="40"/>
      <c r="HIO170" s="40"/>
      <c r="HIP170" s="40"/>
      <c r="HIQ170" s="40"/>
      <c r="HIR170" s="40"/>
      <c r="HIS170" s="40"/>
      <c r="HIT170" s="40"/>
      <c r="HIU170" s="40"/>
      <c r="HIV170" s="40"/>
      <c r="HIW170" s="40"/>
      <c r="HIX170" s="40"/>
      <c r="HIY170" s="40"/>
      <c r="HIZ170" s="40"/>
      <c r="HJA170" s="40"/>
      <c r="HJB170" s="40"/>
      <c r="HJC170" s="40"/>
      <c r="HJD170" s="40"/>
      <c r="HJE170" s="40"/>
      <c r="HJF170" s="40"/>
      <c r="HJG170" s="40"/>
      <c r="HJH170" s="40"/>
      <c r="HJI170" s="40"/>
      <c r="HJJ170" s="40"/>
      <c r="HJK170" s="40"/>
      <c r="HJL170" s="40"/>
      <c r="HJM170" s="40"/>
      <c r="HJN170" s="40"/>
      <c r="HJO170" s="40"/>
      <c r="HJP170" s="40"/>
      <c r="HJQ170" s="40"/>
      <c r="HJR170" s="40"/>
      <c r="HJS170" s="40"/>
      <c r="HJT170" s="40"/>
      <c r="HJU170" s="40"/>
      <c r="HJV170" s="40"/>
      <c r="HJW170" s="40"/>
      <c r="HJX170" s="40"/>
      <c r="HJY170" s="40"/>
      <c r="HJZ170" s="40"/>
      <c r="HKA170" s="40"/>
      <c r="HKB170" s="40"/>
      <c r="HKC170" s="40"/>
      <c r="HKD170" s="40"/>
      <c r="HKE170" s="40"/>
      <c r="HKF170" s="40"/>
      <c r="HKG170" s="40"/>
      <c r="HKH170" s="40"/>
      <c r="HKI170" s="40"/>
      <c r="HKJ170" s="40"/>
      <c r="HKK170" s="40"/>
      <c r="HKL170" s="40"/>
      <c r="HKM170" s="40"/>
      <c r="HKN170" s="40"/>
      <c r="HKO170" s="40"/>
      <c r="HKP170" s="40"/>
      <c r="HKQ170" s="40"/>
      <c r="HKR170" s="40"/>
      <c r="HKS170" s="40"/>
      <c r="HKT170" s="40"/>
      <c r="HKU170" s="40"/>
      <c r="HKV170" s="40"/>
      <c r="HKW170" s="40"/>
      <c r="HKX170" s="40"/>
      <c r="HKY170" s="40"/>
      <c r="HKZ170" s="40"/>
      <c r="HLA170" s="40"/>
      <c r="HLB170" s="40"/>
      <c r="HLC170" s="40"/>
      <c r="HLD170" s="40"/>
      <c r="HLE170" s="40"/>
      <c r="HLF170" s="40"/>
      <c r="HLG170" s="40"/>
      <c r="HLH170" s="40"/>
      <c r="HLI170" s="40"/>
      <c r="HLJ170" s="40"/>
      <c r="HLK170" s="40"/>
      <c r="HLL170" s="40"/>
      <c r="HLM170" s="40"/>
      <c r="HLN170" s="40"/>
      <c r="HLO170" s="40"/>
      <c r="HLP170" s="40"/>
      <c r="HLQ170" s="40"/>
      <c r="HLR170" s="40"/>
      <c r="HLS170" s="40"/>
      <c r="HLT170" s="40"/>
      <c r="HLU170" s="40"/>
      <c r="HLV170" s="40"/>
      <c r="HLW170" s="40"/>
      <c r="HLX170" s="40"/>
      <c r="HLY170" s="40"/>
      <c r="HLZ170" s="40"/>
      <c r="HMA170" s="40"/>
      <c r="HMB170" s="40"/>
      <c r="HMC170" s="40"/>
      <c r="HMD170" s="40"/>
      <c r="HME170" s="40"/>
      <c r="HMF170" s="40"/>
      <c r="HMG170" s="40"/>
      <c r="HMH170" s="40"/>
      <c r="HMI170" s="40"/>
      <c r="HMJ170" s="40"/>
      <c r="HMK170" s="40"/>
      <c r="HML170" s="40"/>
      <c r="HMM170" s="40"/>
      <c r="HMN170" s="40"/>
      <c r="HMO170" s="40"/>
      <c r="HMP170" s="40"/>
      <c r="HMQ170" s="40"/>
      <c r="HMR170" s="40"/>
      <c r="HMS170" s="40"/>
      <c r="HMT170" s="40"/>
      <c r="HMU170" s="40"/>
      <c r="HMV170" s="40"/>
      <c r="HMW170" s="40"/>
      <c r="HMX170" s="40"/>
      <c r="HMY170" s="40"/>
      <c r="HMZ170" s="40"/>
      <c r="HNA170" s="40"/>
      <c r="HNB170" s="40"/>
      <c r="HNC170" s="40"/>
      <c r="HND170" s="40"/>
      <c r="HNE170" s="40"/>
      <c r="HNF170" s="40"/>
      <c r="HNG170" s="40"/>
      <c r="HNH170" s="40"/>
      <c r="HNI170" s="40"/>
      <c r="HNJ170" s="40"/>
      <c r="HNK170" s="40"/>
      <c r="HNL170" s="40"/>
      <c r="HNM170" s="40"/>
      <c r="HNN170" s="40"/>
      <c r="HNO170" s="40"/>
      <c r="HNP170" s="40"/>
      <c r="HNQ170" s="40"/>
      <c r="HNR170" s="40"/>
      <c r="HNS170" s="40"/>
      <c r="HNT170" s="40"/>
      <c r="HNU170" s="40"/>
      <c r="HNV170" s="40"/>
      <c r="HNW170" s="40"/>
      <c r="HNX170" s="40"/>
      <c r="HNY170" s="40"/>
      <c r="HNZ170" s="40"/>
      <c r="HOA170" s="40"/>
      <c r="HOB170" s="40"/>
      <c r="HOC170" s="40"/>
      <c r="HOD170" s="40"/>
      <c r="HOE170" s="40"/>
      <c r="HOF170" s="40"/>
      <c r="HOG170" s="40"/>
      <c r="HOH170" s="40"/>
      <c r="HOI170" s="40"/>
      <c r="HOJ170" s="40"/>
      <c r="HOK170" s="40"/>
      <c r="HOL170" s="40"/>
      <c r="HOM170" s="40"/>
      <c r="HON170" s="40"/>
      <c r="HOO170" s="40"/>
      <c r="HOP170" s="40"/>
      <c r="HOQ170" s="40"/>
      <c r="HOR170" s="40"/>
      <c r="HOS170" s="40"/>
      <c r="HOT170" s="40"/>
      <c r="HOU170" s="40"/>
      <c r="HOV170" s="40"/>
      <c r="HOW170" s="40"/>
      <c r="HOX170" s="40"/>
      <c r="HOY170" s="40"/>
      <c r="HOZ170" s="40"/>
      <c r="HPA170" s="40"/>
      <c r="HPB170" s="40"/>
      <c r="HPC170" s="40"/>
      <c r="HPD170" s="40"/>
      <c r="HPE170" s="40"/>
      <c r="HPF170" s="40"/>
      <c r="HPG170" s="40"/>
      <c r="HPH170" s="40"/>
      <c r="HPI170" s="40"/>
      <c r="HPJ170" s="40"/>
      <c r="HPK170" s="40"/>
      <c r="HPL170" s="40"/>
      <c r="HPM170" s="40"/>
      <c r="HPN170" s="40"/>
      <c r="HPO170" s="40"/>
      <c r="HPP170" s="40"/>
      <c r="HPQ170" s="40"/>
      <c r="HPR170" s="40"/>
      <c r="HPS170" s="40"/>
      <c r="HPT170" s="40"/>
      <c r="HPU170" s="40"/>
      <c r="HPV170" s="40"/>
      <c r="HPW170" s="40"/>
      <c r="HPX170" s="40"/>
      <c r="HPY170" s="40"/>
      <c r="HPZ170" s="40"/>
      <c r="HQA170" s="40"/>
      <c r="HQB170" s="40"/>
      <c r="HQC170" s="40"/>
      <c r="HQD170" s="40"/>
      <c r="HQE170" s="40"/>
      <c r="HQF170" s="40"/>
      <c r="HQG170" s="40"/>
      <c r="HQH170" s="40"/>
      <c r="HQI170" s="40"/>
      <c r="HQJ170" s="40"/>
      <c r="HQK170" s="40"/>
      <c r="HQL170" s="40"/>
      <c r="HQM170" s="40"/>
      <c r="HQN170" s="40"/>
      <c r="HQO170" s="40"/>
      <c r="HQP170" s="40"/>
      <c r="HQQ170" s="40"/>
      <c r="HQR170" s="40"/>
      <c r="HQS170" s="40"/>
      <c r="HQT170" s="40"/>
      <c r="HQU170" s="40"/>
      <c r="HQV170" s="40"/>
      <c r="HQW170" s="40"/>
      <c r="HQX170" s="40"/>
      <c r="HQY170" s="40"/>
      <c r="HQZ170" s="40"/>
      <c r="HRA170" s="40"/>
      <c r="HRB170" s="40"/>
      <c r="HRC170" s="40"/>
      <c r="HRD170" s="40"/>
      <c r="HRE170" s="40"/>
      <c r="HRF170" s="40"/>
      <c r="HRG170" s="40"/>
      <c r="HRH170" s="40"/>
      <c r="HRI170" s="40"/>
      <c r="HRJ170" s="40"/>
      <c r="HRK170" s="40"/>
      <c r="HRL170" s="40"/>
      <c r="HRM170" s="40"/>
      <c r="HRN170" s="40"/>
      <c r="HRO170" s="40"/>
      <c r="HRP170" s="40"/>
      <c r="HRQ170" s="40"/>
      <c r="HRR170" s="40"/>
      <c r="HRS170" s="40"/>
      <c r="HRT170" s="40"/>
      <c r="HRU170" s="40"/>
      <c r="HRV170" s="40"/>
      <c r="HRW170" s="40"/>
      <c r="HRX170" s="40"/>
      <c r="HRY170" s="40"/>
      <c r="HRZ170" s="40"/>
      <c r="HSA170" s="40"/>
      <c r="HSB170" s="40"/>
      <c r="HSC170" s="40"/>
      <c r="HSD170" s="40"/>
      <c r="HSE170" s="40"/>
      <c r="HSF170" s="40"/>
      <c r="HSG170" s="40"/>
      <c r="HSH170" s="40"/>
      <c r="HSI170" s="40"/>
      <c r="HSJ170" s="40"/>
      <c r="HSK170" s="40"/>
      <c r="HSL170" s="40"/>
      <c r="HSM170" s="40"/>
      <c r="HSN170" s="40"/>
      <c r="HSO170" s="40"/>
      <c r="HSP170" s="40"/>
      <c r="HSQ170" s="40"/>
      <c r="HSR170" s="40"/>
      <c r="HSS170" s="40"/>
      <c r="HST170" s="40"/>
      <c r="HSU170" s="40"/>
      <c r="HSV170" s="40"/>
      <c r="HSW170" s="40"/>
      <c r="HSX170" s="40"/>
      <c r="HSY170" s="40"/>
      <c r="HSZ170" s="40"/>
      <c r="HTA170" s="40"/>
      <c r="HTB170" s="40"/>
      <c r="HTC170" s="40"/>
      <c r="HTD170" s="40"/>
      <c r="HTE170" s="40"/>
      <c r="HTF170" s="40"/>
      <c r="HTG170" s="40"/>
      <c r="HTH170" s="40"/>
      <c r="HTI170" s="40"/>
      <c r="HTJ170" s="40"/>
      <c r="HTK170" s="40"/>
      <c r="HTL170" s="40"/>
      <c r="HTM170" s="40"/>
      <c r="HTN170" s="40"/>
      <c r="HTO170" s="40"/>
      <c r="HTP170" s="40"/>
      <c r="HTQ170" s="40"/>
      <c r="HTR170" s="40"/>
      <c r="HTS170" s="40"/>
      <c r="HTT170" s="40"/>
      <c r="HTU170" s="40"/>
      <c r="HTV170" s="40"/>
      <c r="HTW170" s="40"/>
      <c r="HTX170" s="40"/>
      <c r="HTY170" s="40"/>
      <c r="HTZ170" s="40"/>
      <c r="HUA170" s="40"/>
      <c r="HUB170" s="40"/>
      <c r="HUC170" s="40"/>
      <c r="HUD170" s="40"/>
      <c r="HUE170" s="40"/>
      <c r="HUF170" s="40"/>
      <c r="HUG170" s="40"/>
      <c r="HUH170" s="40"/>
      <c r="HUI170" s="40"/>
      <c r="HUJ170" s="40"/>
      <c r="HUK170" s="40"/>
      <c r="HUL170" s="40"/>
      <c r="HUM170" s="40"/>
      <c r="HUN170" s="40"/>
      <c r="HUO170" s="40"/>
      <c r="HUP170" s="40"/>
      <c r="HUQ170" s="40"/>
      <c r="HUR170" s="40"/>
      <c r="HUS170" s="40"/>
      <c r="HUT170" s="40"/>
      <c r="HUU170" s="40"/>
      <c r="HUV170" s="40"/>
      <c r="HUW170" s="40"/>
      <c r="HUX170" s="40"/>
      <c r="HUY170" s="40"/>
      <c r="HUZ170" s="40"/>
      <c r="HVA170" s="40"/>
      <c r="HVB170" s="40"/>
      <c r="HVC170" s="40"/>
      <c r="HVD170" s="40"/>
      <c r="HVE170" s="40"/>
      <c r="HVF170" s="40"/>
      <c r="HVG170" s="40"/>
      <c r="HVH170" s="40"/>
      <c r="HVI170" s="40"/>
      <c r="HVJ170" s="40"/>
      <c r="HVK170" s="40"/>
      <c r="HVL170" s="40"/>
      <c r="HVM170" s="40"/>
      <c r="HVN170" s="40"/>
      <c r="HVO170" s="40"/>
      <c r="HVP170" s="40"/>
      <c r="HVQ170" s="40"/>
      <c r="HVR170" s="40"/>
      <c r="HVS170" s="40"/>
      <c r="HVT170" s="40"/>
      <c r="HVU170" s="40"/>
      <c r="HVV170" s="40"/>
      <c r="HVW170" s="40"/>
      <c r="HVX170" s="40"/>
      <c r="HVY170" s="40"/>
      <c r="HVZ170" s="40"/>
      <c r="HWA170" s="40"/>
      <c r="HWB170" s="40"/>
      <c r="HWC170" s="40"/>
      <c r="HWD170" s="40"/>
      <c r="HWE170" s="40"/>
      <c r="HWF170" s="40"/>
      <c r="HWG170" s="40"/>
      <c r="HWH170" s="40"/>
      <c r="HWI170" s="40"/>
      <c r="HWJ170" s="40"/>
      <c r="HWK170" s="40"/>
      <c r="HWL170" s="40"/>
      <c r="HWM170" s="40"/>
      <c r="HWN170" s="40"/>
      <c r="HWO170" s="40"/>
      <c r="HWP170" s="40"/>
      <c r="HWQ170" s="40"/>
      <c r="HWR170" s="40"/>
      <c r="HWS170" s="40"/>
      <c r="HWT170" s="40"/>
      <c r="HWU170" s="40"/>
      <c r="HWV170" s="40"/>
      <c r="HWW170" s="40"/>
      <c r="HWX170" s="40"/>
      <c r="HWY170" s="40"/>
      <c r="HWZ170" s="40"/>
      <c r="HXA170" s="40"/>
      <c r="HXB170" s="40"/>
      <c r="HXC170" s="40"/>
      <c r="HXD170" s="40"/>
      <c r="HXE170" s="40"/>
      <c r="HXF170" s="40"/>
      <c r="HXG170" s="40"/>
      <c r="HXH170" s="40"/>
      <c r="HXI170" s="40"/>
      <c r="HXJ170" s="40"/>
      <c r="HXK170" s="40"/>
      <c r="HXL170" s="40"/>
      <c r="HXM170" s="40"/>
      <c r="HXN170" s="40"/>
      <c r="HXO170" s="40"/>
      <c r="HXP170" s="40"/>
      <c r="HXQ170" s="40"/>
      <c r="HXR170" s="40"/>
      <c r="HXS170" s="40"/>
      <c r="HXT170" s="40"/>
      <c r="HXU170" s="40"/>
      <c r="HXV170" s="40"/>
      <c r="HXW170" s="40"/>
      <c r="HXX170" s="40"/>
      <c r="HXY170" s="40"/>
      <c r="HXZ170" s="40"/>
      <c r="HYA170" s="40"/>
      <c r="HYB170" s="40"/>
      <c r="HYC170" s="40"/>
      <c r="HYD170" s="40"/>
      <c r="HYE170" s="40"/>
      <c r="HYF170" s="40"/>
      <c r="HYG170" s="40"/>
      <c r="HYH170" s="40"/>
      <c r="HYI170" s="40"/>
      <c r="HYJ170" s="40"/>
      <c r="HYK170" s="40"/>
      <c r="HYL170" s="40"/>
      <c r="HYM170" s="40"/>
      <c r="HYN170" s="40"/>
      <c r="HYO170" s="40"/>
      <c r="HYP170" s="40"/>
      <c r="HYQ170" s="40"/>
      <c r="HYR170" s="40"/>
      <c r="HYS170" s="40"/>
      <c r="HYT170" s="40"/>
      <c r="HYU170" s="40"/>
      <c r="HYV170" s="40"/>
      <c r="HYW170" s="40"/>
      <c r="HYX170" s="40"/>
      <c r="HYY170" s="40"/>
      <c r="HYZ170" s="40"/>
      <c r="HZA170" s="40"/>
      <c r="HZB170" s="40"/>
      <c r="HZC170" s="40"/>
      <c r="HZD170" s="40"/>
      <c r="HZE170" s="40"/>
      <c r="HZF170" s="40"/>
      <c r="HZG170" s="40"/>
      <c r="HZH170" s="40"/>
      <c r="HZI170" s="40"/>
      <c r="HZJ170" s="40"/>
      <c r="HZK170" s="40"/>
      <c r="HZL170" s="40"/>
      <c r="HZM170" s="40"/>
      <c r="HZN170" s="40"/>
      <c r="HZO170" s="40"/>
      <c r="HZP170" s="40"/>
      <c r="HZQ170" s="40"/>
      <c r="HZR170" s="40"/>
      <c r="HZS170" s="40"/>
      <c r="HZT170" s="40"/>
      <c r="HZU170" s="40"/>
      <c r="HZV170" s="40"/>
      <c r="HZW170" s="40"/>
      <c r="HZX170" s="40"/>
      <c r="HZY170" s="40"/>
      <c r="HZZ170" s="40"/>
      <c r="IAA170" s="40"/>
      <c r="IAB170" s="40"/>
      <c r="IAC170" s="40"/>
      <c r="IAD170" s="40"/>
      <c r="IAE170" s="40"/>
      <c r="IAF170" s="40"/>
      <c r="IAG170" s="40"/>
      <c r="IAH170" s="40"/>
      <c r="IAI170" s="40"/>
      <c r="IAJ170" s="40"/>
      <c r="IAK170" s="40"/>
      <c r="IAL170" s="40"/>
      <c r="IAM170" s="40"/>
      <c r="IAN170" s="40"/>
      <c r="IAO170" s="40"/>
      <c r="IAP170" s="40"/>
      <c r="IAQ170" s="40"/>
      <c r="IAR170" s="40"/>
      <c r="IAS170" s="40"/>
      <c r="IAT170" s="40"/>
      <c r="IAU170" s="40"/>
      <c r="IAV170" s="40"/>
      <c r="IAW170" s="40"/>
      <c r="IAX170" s="40"/>
      <c r="IAY170" s="40"/>
      <c r="IAZ170" s="40"/>
      <c r="IBA170" s="40"/>
      <c r="IBB170" s="40"/>
      <c r="IBC170" s="40"/>
      <c r="IBD170" s="40"/>
      <c r="IBE170" s="40"/>
      <c r="IBF170" s="40"/>
      <c r="IBG170" s="40"/>
      <c r="IBH170" s="40"/>
      <c r="IBI170" s="40"/>
      <c r="IBJ170" s="40"/>
      <c r="IBK170" s="40"/>
      <c r="IBL170" s="40"/>
      <c r="IBM170" s="40"/>
      <c r="IBN170" s="40"/>
      <c r="IBO170" s="40"/>
      <c r="IBP170" s="40"/>
      <c r="IBQ170" s="40"/>
      <c r="IBR170" s="40"/>
      <c r="IBS170" s="40"/>
      <c r="IBT170" s="40"/>
      <c r="IBU170" s="40"/>
      <c r="IBV170" s="40"/>
      <c r="IBW170" s="40"/>
      <c r="IBX170" s="40"/>
      <c r="IBY170" s="40"/>
      <c r="IBZ170" s="40"/>
      <c r="ICA170" s="40"/>
      <c r="ICB170" s="40"/>
      <c r="ICC170" s="40"/>
      <c r="ICD170" s="40"/>
      <c r="ICE170" s="40"/>
      <c r="ICF170" s="40"/>
      <c r="ICG170" s="40"/>
      <c r="ICH170" s="40"/>
      <c r="ICI170" s="40"/>
      <c r="ICJ170" s="40"/>
      <c r="ICK170" s="40"/>
      <c r="ICL170" s="40"/>
      <c r="ICM170" s="40"/>
      <c r="ICN170" s="40"/>
      <c r="ICO170" s="40"/>
      <c r="ICP170" s="40"/>
      <c r="ICQ170" s="40"/>
      <c r="ICR170" s="40"/>
      <c r="ICS170" s="40"/>
      <c r="ICT170" s="40"/>
      <c r="ICU170" s="40"/>
      <c r="ICV170" s="40"/>
      <c r="ICW170" s="40"/>
      <c r="ICX170" s="40"/>
      <c r="ICY170" s="40"/>
      <c r="ICZ170" s="40"/>
      <c r="IDA170" s="40"/>
      <c r="IDB170" s="40"/>
      <c r="IDC170" s="40"/>
      <c r="IDD170" s="40"/>
      <c r="IDE170" s="40"/>
      <c r="IDF170" s="40"/>
      <c r="IDG170" s="40"/>
      <c r="IDH170" s="40"/>
      <c r="IDI170" s="40"/>
      <c r="IDJ170" s="40"/>
      <c r="IDK170" s="40"/>
      <c r="IDL170" s="40"/>
      <c r="IDM170" s="40"/>
      <c r="IDN170" s="40"/>
      <c r="IDO170" s="40"/>
      <c r="IDP170" s="40"/>
      <c r="IDQ170" s="40"/>
      <c r="IDR170" s="40"/>
      <c r="IDS170" s="40"/>
      <c r="IDT170" s="40"/>
      <c r="IDU170" s="40"/>
      <c r="IDV170" s="40"/>
      <c r="IDW170" s="40"/>
      <c r="IDX170" s="40"/>
      <c r="IDY170" s="40"/>
      <c r="IDZ170" s="40"/>
      <c r="IEA170" s="40"/>
      <c r="IEB170" s="40"/>
      <c r="IEC170" s="40"/>
      <c r="IED170" s="40"/>
      <c r="IEE170" s="40"/>
      <c r="IEF170" s="40"/>
      <c r="IEG170" s="40"/>
      <c r="IEH170" s="40"/>
      <c r="IEI170" s="40"/>
      <c r="IEJ170" s="40"/>
      <c r="IEK170" s="40"/>
      <c r="IEL170" s="40"/>
      <c r="IEM170" s="40"/>
      <c r="IEN170" s="40"/>
      <c r="IEO170" s="40"/>
      <c r="IEP170" s="40"/>
      <c r="IEQ170" s="40"/>
      <c r="IER170" s="40"/>
      <c r="IES170" s="40"/>
      <c r="IET170" s="40"/>
      <c r="IEU170" s="40"/>
      <c r="IEV170" s="40"/>
      <c r="IEW170" s="40"/>
      <c r="IEX170" s="40"/>
      <c r="IEY170" s="40"/>
      <c r="IEZ170" s="40"/>
      <c r="IFA170" s="40"/>
      <c r="IFB170" s="40"/>
      <c r="IFC170" s="40"/>
      <c r="IFD170" s="40"/>
      <c r="IFE170" s="40"/>
      <c r="IFF170" s="40"/>
      <c r="IFG170" s="40"/>
      <c r="IFH170" s="40"/>
      <c r="IFI170" s="40"/>
      <c r="IFJ170" s="40"/>
      <c r="IFK170" s="40"/>
      <c r="IFL170" s="40"/>
      <c r="IFM170" s="40"/>
      <c r="IFN170" s="40"/>
      <c r="IFO170" s="40"/>
      <c r="IFP170" s="40"/>
      <c r="IFQ170" s="40"/>
      <c r="IFR170" s="40"/>
      <c r="IFS170" s="40"/>
      <c r="IFT170" s="40"/>
      <c r="IFU170" s="40"/>
      <c r="IFV170" s="40"/>
      <c r="IFW170" s="40"/>
      <c r="IFX170" s="40"/>
      <c r="IFY170" s="40"/>
      <c r="IFZ170" s="40"/>
      <c r="IGA170" s="40"/>
      <c r="IGB170" s="40"/>
      <c r="IGC170" s="40"/>
      <c r="IGD170" s="40"/>
      <c r="IGE170" s="40"/>
      <c r="IGF170" s="40"/>
      <c r="IGG170" s="40"/>
      <c r="IGH170" s="40"/>
      <c r="IGI170" s="40"/>
      <c r="IGJ170" s="40"/>
      <c r="IGK170" s="40"/>
      <c r="IGL170" s="40"/>
      <c r="IGM170" s="40"/>
      <c r="IGN170" s="40"/>
      <c r="IGO170" s="40"/>
      <c r="IGP170" s="40"/>
      <c r="IGQ170" s="40"/>
      <c r="IGR170" s="40"/>
      <c r="IGS170" s="40"/>
      <c r="IGT170" s="40"/>
      <c r="IGU170" s="40"/>
      <c r="IGV170" s="40"/>
      <c r="IGW170" s="40"/>
      <c r="IGX170" s="40"/>
      <c r="IGY170" s="40"/>
      <c r="IGZ170" s="40"/>
      <c r="IHA170" s="40"/>
      <c r="IHB170" s="40"/>
      <c r="IHC170" s="40"/>
      <c r="IHD170" s="40"/>
      <c r="IHE170" s="40"/>
      <c r="IHF170" s="40"/>
      <c r="IHG170" s="40"/>
      <c r="IHH170" s="40"/>
      <c r="IHI170" s="40"/>
      <c r="IHJ170" s="40"/>
      <c r="IHK170" s="40"/>
      <c r="IHL170" s="40"/>
      <c r="IHM170" s="40"/>
      <c r="IHN170" s="40"/>
      <c r="IHO170" s="40"/>
      <c r="IHP170" s="40"/>
      <c r="IHQ170" s="40"/>
      <c r="IHR170" s="40"/>
      <c r="IHS170" s="40"/>
      <c r="IHT170" s="40"/>
      <c r="IHU170" s="40"/>
      <c r="IHV170" s="40"/>
      <c r="IHW170" s="40"/>
      <c r="IHX170" s="40"/>
      <c r="IHY170" s="40"/>
      <c r="IHZ170" s="40"/>
      <c r="IIA170" s="40"/>
      <c r="IIB170" s="40"/>
      <c r="IIC170" s="40"/>
      <c r="IID170" s="40"/>
      <c r="IIE170" s="40"/>
      <c r="IIF170" s="40"/>
      <c r="IIG170" s="40"/>
      <c r="IIH170" s="40"/>
      <c r="III170" s="40"/>
      <c r="IIJ170" s="40"/>
      <c r="IIK170" s="40"/>
      <c r="IIL170" s="40"/>
      <c r="IIM170" s="40"/>
      <c r="IIN170" s="40"/>
      <c r="IIO170" s="40"/>
      <c r="IIP170" s="40"/>
      <c r="IIQ170" s="40"/>
      <c r="IIR170" s="40"/>
      <c r="IIS170" s="40"/>
      <c r="IIT170" s="40"/>
      <c r="IIU170" s="40"/>
      <c r="IIV170" s="40"/>
      <c r="IIW170" s="40"/>
      <c r="IIX170" s="40"/>
      <c r="IIY170" s="40"/>
      <c r="IIZ170" s="40"/>
      <c r="IJA170" s="40"/>
      <c r="IJB170" s="40"/>
      <c r="IJC170" s="40"/>
      <c r="IJD170" s="40"/>
      <c r="IJE170" s="40"/>
      <c r="IJF170" s="40"/>
      <c r="IJG170" s="40"/>
      <c r="IJH170" s="40"/>
      <c r="IJI170" s="40"/>
      <c r="IJJ170" s="40"/>
      <c r="IJK170" s="40"/>
      <c r="IJL170" s="40"/>
      <c r="IJM170" s="40"/>
      <c r="IJN170" s="40"/>
      <c r="IJO170" s="40"/>
      <c r="IJP170" s="40"/>
      <c r="IJQ170" s="40"/>
      <c r="IJR170" s="40"/>
      <c r="IJS170" s="40"/>
      <c r="IJT170" s="40"/>
      <c r="IJU170" s="40"/>
      <c r="IJV170" s="40"/>
      <c r="IJW170" s="40"/>
      <c r="IJX170" s="40"/>
      <c r="IJY170" s="40"/>
      <c r="IJZ170" s="40"/>
      <c r="IKA170" s="40"/>
      <c r="IKB170" s="40"/>
      <c r="IKC170" s="40"/>
      <c r="IKD170" s="40"/>
      <c r="IKE170" s="40"/>
      <c r="IKF170" s="40"/>
      <c r="IKG170" s="40"/>
      <c r="IKH170" s="40"/>
      <c r="IKI170" s="40"/>
      <c r="IKJ170" s="40"/>
      <c r="IKK170" s="40"/>
      <c r="IKL170" s="40"/>
      <c r="IKM170" s="40"/>
      <c r="IKN170" s="40"/>
      <c r="IKO170" s="40"/>
      <c r="IKP170" s="40"/>
      <c r="IKQ170" s="40"/>
      <c r="IKR170" s="40"/>
      <c r="IKS170" s="40"/>
      <c r="IKT170" s="40"/>
      <c r="IKU170" s="40"/>
      <c r="IKV170" s="40"/>
      <c r="IKW170" s="40"/>
      <c r="IKX170" s="40"/>
      <c r="IKY170" s="40"/>
      <c r="IKZ170" s="40"/>
      <c r="ILA170" s="40"/>
      <c r="ILB170" s="40"/>
      <c r="ILC170" s="40"/>
      <c r="ILD170" s="40"/>
      <c r="ILE170" s="40"/>
      <c r="ILF170" s="40"/>
      <c r="ILG170" s="40"/>
      <c r="ILH170" s="40"/>
      <c r="ILI170" s="40"/>
      <c r="ILJ170" s="40"/>
      <c r="ILK170" s="40"/>
      <c r="ILL170" s="40"/>
      <c r="ILM170" s="40"/>
      <c r="ILN170" s="40"/>
      <c r="ILO170" s="40"/>
      <c r="ILP170" s="40"/>
      <c r="ILQ170" s="40"/>
      <c r="ILR170" s="40"/>
      <c r="ILS170" s="40"/>
      <c r="ILT170" s="40"/>
      <c r="ILU170" s="40"/>
      <c r="ILV170" s="40"/>
      <c r="ILW170" s="40"/>
      <c r="ILX170" s="40"/>
      <c r="ILY170" s="40"/>
      <c r="ILZ170" s="40"/>
      <c r="IMA170" s="40"/>
      <c r="IMB170" s="40"/>
      <c r="IMC170" s="40"/>
      <c r="IMD170" s="40"/>
      <c r="IME170" s="40"/>
      <c r="IMF170" s="40"/>
      <c r="IMG170" s="40"/>
      <c r="IMH170" s="40"/>
      <c r="IMI170" s="40"/>
      <c r="IMJ170" s="40"/>
      <c r="IMK170" s="40"/>
      <c r="IML170" s="40"/>
      <c r="IMM170" s="40"/>
      <c r="IMN170" s="40"/>
      <c r="IMO170" s="40"/>
      <c r="IMP170" s="40"/>
      <c r="IMQ170" s="40"/>
      <c r="IMR170" s="40"/>
      <c r="IMS170" s="40"/>
      <c r="IMT170" s="40"/>
      <c r="IMU170" s="40"/>
      <c r="IMV170" s="40"/>
      <c r="IMW170" s="40"/>
      <c r="IMX170" s="40"/>
      <c r="IMY170" s="40"/>
      <c r="IMZ170" s="40"/>
      <c r="INA170" s="40"/>
      <c r="INB170" s="40"/>
      <c r="INC170" s="40"/>
      <c r="IND170" s="40"/>
      <c r="INE170" s="40"/>
      <c r="INF170" s="40"/>
      <c r="ING170" s="40"/>
      <c r="INH170" s="40"/>
      <c r="INI170" s="40"/>
      <c r="INJ170" s="40"/>
      <c r="INK170" s="40"/>
      <c r="INL170" s="40"/>
      <c r="INM170" s="40"/>
      <c r="INN170" s="40"/>
      <c r="INO170" s="40"/>
      <c r="INP170" s="40"/>
      <c r="INQ170" s="40"/>
      <c r="INR170" s="40"/>
      <c r="INS170" s="40"/>
      <c r="INT170" s="40"/>
      <c r="INU170" s="40"/>
      <c r="INV170" s="40"/>
      <c r="INW170" s="40"/>
      <c r="INX170" s="40"/>
      <c r="INY170" s="40"/>
      <c r="INZ170" s="40"/>
      <c r="IOA170" s="40"/>
      <c r="IOB170" s="40"/>
      <c r="IOC170" s="40"/>
      <c r="IOD170" s="40"/>
      <c r="IOE170" s="40"/>
      <c r="IOF170" s="40"/>
      <c r="IOG170" s="40"/>
      <c r="IOH170" s="40"/>
      <c r="IOI170" s="40"/>
      <c r="IOJ170" s="40"/>
      <c r="IOK170" s="40"/>
      <c r="IOL170" s="40"/>
      <c r="IOM170" s="40"/>
      <c r="ION170" s="40"/>
      <c r="IOO170" s="40"/>
      <c r="IOP170" s="40"/>
      <c r="IOQ170" s="40"/>
      <c r="IOR170" s="40"/>
      <c r="IOS170" s="40"/>
      <c r="IOT170" s="40"/>
      <c r="IOU170" s="40"/>
      <c r="IOV170" s="40"/>
      <c r="IOW170" s="40"/>
      <c r="IOX170" s="40"/>
      <c r="IOY170" s="40"/>
      <c r="IOZ170" s="40"/>
      <c r="IPA170" s="40"/>
      <c r="IPB170" s="40"/>
      <c r="IPC170" s="40"/>
      <c r="IPD170" s="40"/>
      <c r="IPE170" s="40"/>
      <c r="IPF170" s="40"/>
      <c r="IPG170" s="40"/>
      <c r="IPH170" s="40"/>
      <c r="IPI170" s="40"/>
      <c r="IPJ170" s="40"/>
      <c r="IPK170" s="40"/>
      <c r="IPL170" s="40"/>
      <c r="IPM170" s="40"/>
      <c r="IPN170" s="40"/>
      <c r="IPO170" s="40"/>
      <c r="IPP170" s="40"/>
      <c r="IPQ170" s="40"/>
      <c r="IPR170" s="40"/>
      <c r="IPS170" s="40"/>
      <c r="IPT170" s="40"/>
      <c r="IPU170" s="40"/>
      <c r="IPV170" s="40"/>
      <c r="IPW170" s="40"/>
      <c r="IPX170" s="40"/>
      <c r="IPY170" s="40"/>
      <c r="IPZ170" s="40"/>
      <c r="IQA170" s="40"/>
      <c r="IQB170" s="40"/>
      <c r="IQC170" s="40"/>
      <c r="IQD170" s="40"/>
      <c r="IQE170" s="40"/>
      <c r="IQF170" s="40"/>
      <c r="IQG170" s="40"/>
      <c r="IQH170" s="40"/>
      <c r="IQI170" s="40"/>
      <c r="IQJ170" s="40"/>
      <c r="IQK170" s="40"/>
      <c r="IQL170" s="40"/>
      <c r="IQM170" s="40"/>
      <c r="IQN170" s="40"/>
      <c r="IQO170" s="40"/>
      <c r="IQP170" s="40"/>
      <c r="IQQ170" s="40"/>
      <c r="IQR170" s="40"/>
      <c r="IQS170" s="40"/>
      <c r="IQT170" s="40"/>
      <c r="IQU170" s="40"/>
      <c r="IQV170" s="40"/>
      <c r="IQW170" s="40"/>
      <c r="IQX170" s="40"/>
      <c r="IQY170" s="40"/>
      <c r="IQZ170" s="40"/>
      <c r="IRA170" s="40"/>
      <c r="IRB170" s="40"/>
      <c r="IRC170" s="40"/>
      <c r="IRD170" s="40"/>
      <c r="IRE170" s="40"/>
      <c r="IRF170" s="40"/>
      <c r="IRG170" s="40"/>
      <c r="IRH170" s="40"/>
      <c r="IRI170" s="40"/>
      <c r="IRJ170" s="40"/>
      <c r="IRK170" s="40"/>
      <c r="IRL170" s="40"/>
      <c r="IRM170" s="40"/>
      <c r="IRN170" s="40"/>
      <c r="IRO170" s="40"/>
      <c r="IRP170" s="40"/>
      <c r="IRQ170" s="40"/>
      <c r="IRR170" s="40"/>
      <c r="IRS170" s="40"/>
      <c r="IRT170" s="40"/>
      <c r="IRU170" s="40"/>
      <c r="IRV170" s="40"/>
      <c r="IRW170" s="40"/>
      <c r="IRX170" s="40"/>
      <c r="IRY170" s="40"/>
      <c r="IRZ170" s="40"/>
      <c r="ISA170" s="40"/>
      <c r="ISB170" s="40"/>
      <c r="ISC170" s="40"/>
      <c r="ISD170" s="40"/>
      <c r="ISE170" s="40"/>
      <c r="ISF170" s="40"/>
      <c r="ISG170" s="40"/>
      <c r="ISH170" s="40"/>
      <c r="ISI170" s="40"/>
      <c r="ISJ170" s="40"/>
      <c r="ISK170" s="40"/>
      <c r="ISL170" s="40"/>
      <c r="ISM170" s="40"/>
      <c r="ISN170" s="40"/>
      <c r="ISO170" s="40"/>
      <c r="ISP170" s="40"/>
      <c r="ISQ170" s="40"/>
      <c r="ISR170" s="40"/>
      <c r="ISS170" s="40"/>
      <c r="IST170" s="40"/>
      <c r="ISU170" s="40"/>
      <c r="ISV170" s="40"/>
      <c r="ISW170" s="40"/>
      <c r="ISX170" s="40"/>
      <c r="ISY170" s="40"/>
      <c r="ISZ170" s="40"/>
      <c r="ITA170" s="40"/>
      <c r="ITB170" s="40"/>
      <c r="ITC170" s="40"/>
      <c r="ITD170" s="40"/>
      <c r="ITE170" s="40"/>
      <c r="ITF170" s="40"/>
      <c r="ITG170" s="40"/>
      <c r="ITH170" s="40"/>
      <c r="ITI170" s="40"/>
      <c r="ITJ170" s="40"/>
      <c r="ITK170" s="40"/>
      <c r="ITL170" s="40"/>
      <c r="ITM170" s="40"/>
      <c r="ITN170" s="40"/>
      <c r="ITO170" s="40"/>
      <c r="ITP170" s="40"/>
      <c r="ITQ170" s="40"/>
      <c r="ITR170" s="40"/>
      <c r="ITS170" s="40"/>
      <c r="ITT170" s="40"/>
      <c r="ITU170" s="40"/>
      <c r="ITV170" s="40"/>
      <c r="ITW170" s="40"/>
      <c r="ITX170" s="40"/>
      <c r="ITY170" s="40"/>
      <c r="ITZ170" s="40"/>
      <c r="IUA170" s="40"/>
      <c r="IUB170" s="40"/>
      <c r="IUC170" s="40"/>
      <c r="IUD170" s="40"/>
      <c r="IUE170" s="40"/>
      <c r="IUF170" s="40"/>
      <c r="IUG170" s="40"/>
      <c r="IUH170" s="40"/>
      <c r="IUI170" s="40"/>
      <c r="IUJ170" s="40"/>
      <c r="IUK170" s="40"/>
      <c r="IUL170" s="40"/>
      <c r="IUM170" s="40"/>
      <c r="IUN170" s="40"/>
    </row>
    <row r="171" spans="1:6644" s="114" customFormat="1" ht="13.5" thickTop="1" thickBot="1" x14ac:dyDescent="0.25">
      <c r="A171" s="109"/>
      <c r="B171" s="110"/>
      <c r="C171" s="109"/>
      <c r="D171" s="111"/>
      <c r="E171" s="112"/>
      <c r="F171" s="112"/>
      <c r="G171" s="242"/>
      <c r="H171" s="113"/>
      <c r="I171" s="243"/>
      <c r="J171" s="113"/>
      <c r="K171" s="113"/>
      <c r="L171" s="113"/>
    </row>
    <row r="172" spans="1:6644" s="244" customFormat="1" ht="12.75" thickBot="1" x14ac:dyDescent="0.25">
      <c r="A172" s="100"/>
      <c r="B172" s="256" t="s">
        <v>357</v>
      </c>
      <c r="C172" s="253"/>
      <c r="D172" s="253"/>
      <c r="E172" s="254"/>
      <c r="F172" s="254"/>
      <c r="G172" s="255">
        <v>21920000</v>
      </c>
      <c r="H172" s="257">
        <v>0</v>
      </c>
      <c r="I172" s="258"/>
      <c r="J172" s="258"/>
      <c r="K172" s="258"/>
      <c r="L172" s="260">
        <v>21920000</v>
      </c>
    </row>
    <row r="173" spans="1:6644" s="40" customFormat="1" ht="12.75" thickBot="1" x14ac:dyDescent="0.25">
      <c r="A173" s="89"/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1:6644" s="40" customFormat="1" ht="12.75" thickBot="1" x14ac:dyDescent="0.25">
      <c r="A174" s="89"/>
      <c r="B174" s="644" t="s">
        <v>358</v>
      </c>
      <c r="C174" s="645"/>
      <c r="D174" s="645"/>
      <c r="E174" s="250"/>
      <c r="F174" s="250"/>
      <c r="G174" s="251">
        <v>896262656</v>
      </c>
      <c r="H174" s="251">
        <v>306048972</v>
      </c>
      <c r="I174" s="251">
        <v>273363180</v>
      </c>
      <c r="J174" s="251">
        <v>74076465</v>
      </c>
      <c r="K174" s="251">
        <v>125128650</v>
      </c>
      <c r="L174" s="252">
        <v>1696799923</v>
      </c>
    </row>
    <row r="175" spans="1:6644" s="40" customFormat="1" ht="12" x14ac:dyDescent="0.2">
      <c r="A175" s="89"/>
      <c r="B175" s="117"/>
      <c r="C175" s="118"/>
      <c r="D175" s="119"/>
      <c r="E175" s="120"/>
      <c r="F175" s="120"/>
      <c r="G175" s="245"/>
      <c r="H175" s="243"/>
      <c r="I175" s="243"/>
      <c r="J175" s="243"/>
      <c r="K175" s="243"/>
      <c r="L175" s="75"/>
    </row>
    <row r="176" spans="1:6644" s="40" customFormat="1" ht="12" x14ac:dyDescent="0.2">
      <c r="A176" s="89"/>
      <c r="B176" s="117"/>
      <c r="C176" s="118"/>
      <c r="D176" s="119"/>
      <c r="E176" s="120"/>
      <c r="F176" s="120"/>
      <c r="G176" s="245"/>
      <c r="H176" s="243"/>
      <c r="I176" s="243"/>
      <c r="J176" s="243"/>
      <c r="K176" s="243"/>
      <c r="L176" s="75"/>
    </row>
    <row r="177" spans="1:12" s="40" customFormat="1" ht="12" x14ac:dyDescent="0.2">
      <c r="A177" s="89"/>
      <c r="B177" s="117"/>
      <c r="C177" s="118"/>
      <c r="D177" s="119"/>
      <c r="E177" s="120"/>
      <c r="F177" s="120"/>
      <c r="G177" s="245"/>
      <c r="H177" s="243"/>
      <c r="I177" s="243"/>
      <c r="J177" s="243"/>
      <c r="K177" s="243"/>
      <c r="L177" s="75"/>
    </row>
    <row r="178" spans="1:12" s="40" customFormat="1" ht="12" x14ac:dyDescent="0.2">
      <c r="A178" s="89"/>
      <c r="B178" s="117"/>
      <c r="C178" s="118"/>
      <c r="D178" s="119"/>
      <c r="E178" s="120"/>
      <c r="F178" s="120"/>
      <c r="G178" s="245"/>
      <c r="H178" s="243"/>
      <c r="I178" s="243"/>
      <c r="J178" s="243"/>
      <c r="K178" s="243"/>
      <c r="L178" s="75"/>
    </row>
    <row r="179" spans="1:12" s="40" customFormat="1" ht="12" x14ac:dyDescent="0.2">
      <c r="A179" s="89"/>
      <c r="B179" s="117"/>
      <c r="C179" s="118"/>
      <c r="D179" s="119"/>
      <c r="E179" s="120"/>
      <c r="F179" s="120"/>
      <c r="G179" s="245"/>
      <c r="H179" s="243"/>
      <c r="I179" s="243"/>
      <c r="J179" s="243"/>
      <c r="K179" s="243"/>
      <c r="L179" s="75"/>
    </row>
    <row r="180" spans="1:12" s="40" customFormat="1" ht="12" x14ac:dyDescent="0.2">
      <c r="A180" s="89"/>
      <c r="B180" s="117"/>
      <c r="C180" s="118"/>
      <c r="D180" s="119"/>
      <c r="E180" s="120"/>
      <c r="F180" s="120"/>
      <c r="G180" s="245"/>
      <c r="H180" s="243"/>
      <c r="I180" s="243"/>
      <c r="J180" s="243"/>
      <c r="K180" s="243"/>
      <c r="L180" s="75"/>
    </row>
    <row r="181" spans="1:12" s="40" customFormat="1" ht="12" x14ac:dyDescent="0.2">
      <c r="A181" s="89"/>
      <c r="B181" s="117"/>
      <c r="C181" s="118"/>
      <c r="D181" s="119"/>
      <c r="E181" s="120"/>
      <c r="F181" s="120"/>
      <c r="G181" s="245"/>
      <c r="H181" s="243"/>
      <c r="I181" s="243"/>
      <c r="J181" s="243"/>
      <c r="K181" s="243"/>
      <c r="L181" s="75"/>
    </row>
    <row r="182" spans="1:12" s="40" customFormat="1" ht="12" x14ac:dyDescent="0.2">
      <c r="A182" s="89"/>
      <c r="B182" s="117"/>
      <c r="C182" s="118"/>
      <c r="D182" s="119"/>
      <c r="E182" s="120"/>
      <c r="F182" s="120"/>
      <c r="G182" s="245"/>
      <c r="H182" s="243"/>
      <c r="I182" s="243"/>
      <c r="J182" s="243"/>
      <c r="K182" s="243"/>
      <c r="L182" s="75"/>
    </row>
    <row r="183" spans="1:12" s="40" customFormat="1" ht="12" x14ac:dyDescent="0.2">
      <c r="A183" s="89"/>
      <c r="B183" s="117"/>
      <c r="C183" s="118"/>
      <c r="D183" s="119"/>
      <c r="E183" s="120"/>
      <c r="F183" s="120"/>
      <c r="G183" s="245"/>
      <c r="H183" s="243"/>
      <c r="I183" s="243"/>
      <c r="J183" s="243"/>
      <c r="K183" s="243"/>
      <c r="L183" s="75"/>
    </row>
    <row r="184" spans="1:12" s="40" customFormat="1" ht="12" x14ac:dyDescent="0.2">
      <c r="A184" s="89"/>
      <c r="B184" s="117"/>
      <c r="C184" s="118"/>
      <c r="D184" s="119"/>
      <c r="E184" s="120"/>
      <c r="F184" s="120"/>
      <c r="G184" s="245"/>
      <c r="H184" s="243"/>
      <c r="I184" s="243"/>
      <c r="J184" s="243"/>
      <c r="K184" s="243"/>
      <c r="L184" s="75"/>
    </row>
    <row r="185" spans="1:12" s="40" customFormat="1" ht="12" x14ac:dyDescent="0.2">
      <c r="A185" s="89"/>
      <c r="B185" s="117"/>
      <c r="C185" s="118"/>
      <c r="D185" s="119"/>
      <c r="E185" s="120"/>
      <c r="F185" s="120"/>
      <c r="G185" s="245"/>
      <c r="H185" s="243"/>
      <c r="I185" s="243"/>
      <c r="J185" s="243"/>
      <c r="K185" s="243"/>
      <c r="L185" s="75"/>
    </row>
    <row r="186" spans="1:12" s="40" customFormat="1" ht="12" x14ac:dyDescent="0.2">
      <c r="A186" s="89"/>
      <c r="B186" s="117"/>
      <c r="C186" s="118"/>
      <c r="D186" s="119"/>
      <c r="E186" s="120"/>
      <c r="F186" s="120"/>
      <c r="G186" s="245"/>
      <c r="H186" s="243"/>
      <c r="I186" s="243"/>
      <c r="J186" s="243"/>
      <c r="K186" s="243"/>
      <c r="L186" s="75"/>
    </row>
    <row r="187" spans="1:12" s="40" customFormat="1" ht="12" x14ac:dyDescent="0.2">
      <c r="A187" s="89"/>
      <c r="B187" s="117"/>
      <c r="C187" s="118"/>
      <c r="D187" s="119"/>
      <c r="E187" s="120"/>
      <c r="F187" s="120"/>
      <c r="G187" s="245"/>
      <c r="H187" s="243"/>
      <c r="I187" s="243"/>
      <c r="J187" s="243"/>
      <c r="K187" s="243"/>
      <c r="L187" s="75"/>
    </row>
    <row r="188" spans="1:12" s="40" customFormat="1" ht="12" x14ac:dyDescent="0.2">
      <c r="A188" s="89"/>
      <c r="B188" s="117"/>
      <c r="C188" s="118"/>
      <c r="D188" s="119"/>
      <c r="E188" s="120"/>
      <c r="F188" s="120"/>
      <c r="G188" s="245"/>
      <c r="H188" s="243"/>
      <c r="I188" s="243"/>
      <c r="J188" s="243"/>
      <c r="K188" s="243"/>
      <c r="L188" s="75"/>
    </row>
    <row r="189" spans="1:12" s="40" customFormat="1" ht="12" x14ac:dyDescent="0.2">
      <c r="A189" s="89"/>
      <c r="B189" s="117"/>
      <c r="C189" s="118"/>
      <c r="D189" s="119"/>
      <c r="E189" s="120"/>
      <c r="F189" s="120"/>
      <c r="G189" s="245"/>
      <c r="H189" s="243"/>
      <c r="I189" s="243"/>
      <c r="J189" s="243"/>
      <c r="K189" s="243"/>
      <c r="L189" s="75"/>
    </row>
    <row r="190" spans="1:12" s="40" customFormat="1" ht="12" x14ac:dyDescent="0.2">
      <c r="A190" s="89"/>
      <c r="B190" s="117"/>
      <c r="C190" s="118"/>
      <c r="D190" s="119"/>
      <c r="E190" s="120"/>
      <c r="F190" s="120"/>
      <c r="G190" s="245"/>
      <c r="H190" s="243"/>
      <c r="I190" s="243"/>
      <c r="J190" s="243"/>
      <c r="K190" s="243"/>
      <c r="L190" s="75"/>
    </row>
    <row r="191" spans="1:12" s="40" customFormat="1" ht="12" x14ac:dyDescent="0.2">
      <c r="A191" s="89"/>
      <c r="B191" s="117"/>
      <c r="C191" s="118"/>
      <c r="D191" s="119"/>
      <c r="E191" s="120"/>
      <c r="F191" s="120"/>
      <c r="G191" s="245"/>
      <c r="H191" s="243"/>
      <c r="I191" s="243"/>
      <c r="J191" s="243"/>
      <c r="K191" s="243"/>
      <c r="L191" s="75"/>
    </row>
    <row r="192" spans="1:12" s="40" customFormat="1" ht="12" x14ac:dyDescent="0.2">
      <c r="A192" s="89"/>
      <c r="B192" s="117"/>
      <c r="C192" s="118"/>
      <c r="D192" s="119"/>
      <c r="E192" s="120"/>
      <c r="F192" s="120"/>
      <c r="G192" s="245"/>
      <c r="H192" s="243"/>
      <c r="I192" s="243"/>
      <c r="J192" s="243"/>
      <c r="K192" s="243"/>
      <c r="L192" s="75"/>
    </row>
    <row r="193" spans="1:12" s="40" customFormat="1" ht="12" x14ac:dyDescent="0.2">
      <c r="A193" s="89"/>
      <c r="B193" s="117"/>
      <c r="C193" s="118"/>
      <c r="D193" s="119"/>
      <c r="E193" s="120"/>
      <c r="F193" s="120"/>
      <c r="G193" s="245"/>
      <c r="H193" s="243"/>
      <c r="I193" s="243"/>
      <c r="J193" s="243"/>
      <c r="K193" s="243"/>
      <c r="L193" s="75"/>
    </row>
    <row r="194" spans="1:12" s="40" customFormat="1" ht="12" x14ac:dyDescent="0.2">
      <c r="A194" s="89"/>
      <c r="B194" s="117"/>
      <c r="C194" s="118"/>
      <c r="D194" s="119"/>
      <c r="E194" s="120"/>
      <c r="F194" s="120"/>
      <c r="G194" s="245"/>
      <c r="H194" s="243"/>
      <c r="I194" s="243"/>
      <c r="J194" s="243"/>
      <c r="K194" s="243"/>
      <c r="L194" s="75"/>
    </row>
    <row r="195" spans="1:12" s="40" customFormat="1" ht="12" x14ac:dyDescent="0.2">
      <c r="A195" s="89"/>
      <c r="B195" s="117"/>
      <c r="C195" s="118"/>
      <c r="D195" s="119"/>
      <c r="E195" s="120"/>
      <c r="F195" s="120"/>
      <c r="G195" s="245"/>
      <c r="H195" s="243"/>
      <c r="I195" s="243"/>
      <c r="J195" s="243"/>
      <c r="K195" s="243"/>
      <c r="L195" s="75"/>
    </row>
    <row r="196" spans="1:12" s="40" customFormat="1" ht="12" x14ac:dyDescent="0.2">
      <c r="A196" s="89"/>
      <c r="B196" s="117"/>
      <c r="C196" s="118"/>
      <c r="D196" s="119"/>
      <c r="E196" s="120"/>
      <c r="F196" s="120"/>
      <c r="G196" s="245"/>
      <c r="H196" s="243"/>
      <c r="I196" s="243"/>
      <c r="J196" s="243"/>
      <c r="K196" s="243"/>
      <c r="L196" s="75"/>
    </row>
    <row r="197" spans="1:12" s="40" customFormat="1" ht="12" x14ac:dyDescent="0.2">
      <c r="A197" s="89"/>
      <c r="B197" s="117"/>
      <c r="C197" s="118"/>
      <c r="D197" s="119"/>
      <c r="E197" s="120"/>
      <c r="F197" s="120"/>
      <c r="G197" s="245"/>
      <c r="H197" s="243"/>
      <c r="I197" s="243"/>
      <c r="J197" s="243"/>
      <c r="K197" s="243"/>
      <c r="L197" s="75"/>
    </row>
    <row r="198" spans="1:12" s="40" customFormat="1" ht="12" x14ac:dyDescent="0.2">
      <c r="A198" s="89"/>
      <c r="B198" s="117"/>
      <c r="C198" s="118"/>
      <c r="D198" s="119"/>
      <c r="E198" s="120"/>
      <c r="F198" s="120"/>
      <c r="G198" s="245"/>
      <c r="H198" s="243"/>
      <c r="I198" s="243"/>
      <c r="J198" s="243"/>
      <c r="K198" s="243"/>
      <c r="L198" s="75"/>
    </row>
    <row r="199" spans="1:12" s="40" customFormat="1" ht="12" x14ac:dyDescent="0.2">
      <c r="A199" s="89"/>
      <c r="B199" s="117"/>
      <c r="C199" s="118"/>
      <c r="D199" s="119"/>
      <c r="E199" s="120"/>
      <c r="F199" s="120"/>
      <c r="G199" s="245"/>
      <c r="H199" s="243"/>
      <c r="I199" s="243"/>
      <c r="J199" s="243"/>
      <c r="K199" s="243"/>
      <c r="L199" s="75"/>
    </row>
    <row r="200" spans="1:12" s="40" customFormat="1" ht="12" x14ac:dyDescent="0.2">
      <c r="A200" s="89"/>
      <c r="B200" s="117"/>
      <c r="C200" s="118"/>
      <c r="D200" s="119"/>
      <c r="E200" s="120"/>
      <c r="F200" s="120"/>
      <c r="G200" s="245"/>
      <c r="H200" s="243"/>
      <c r="I200" s="243"/>
      <c r="J200" s="243"/>
      <c r="K200" s="243"/>
      <c r="L200" s="75"/>
    </row>
    <row r="201" spans="1:12" s="40" customFormat="1" ht="12" x14ac:dyDescent="0.2">
      <c r="A201" s="89"/>
      <c r="B201" s="117"/>
      <c r="C201" s="118"/>
      <c r="D201" s="119"/>
      <c r="E201" s="120"/>
      <c r="F201" s="120"/>
      <c r="G201" s="245"/>
      <c r="H201" s="243"/>
      <c r="I201" s="243"/>
      <c r="J201" s="243"/>
      <c r="K201" s="243"/>
      <c r="L201" s="75"/>
    </row>
    <row r="202" spans="1:12" s="40" customFormat="1" ht="12" x14ac:dyDescent="0.2">
      <c r="A202" s="89"/>
      <c r="B202" s="117"/>
      <c r="C202" s="118"/>
      <c r="D202" s="119"/>
      <c r="E202" s="120"/>
      <c r="F202" s="120"/>
      <c r="G202" s="245"/>
      <c r="H202" s="243"/>
      <c r="I202" s="243"/>
      <c r="J202" s="243"/>
      <c r="K202" s="243"/>
      <c r="L202" s="75"/>
    </row>
    <row r="203" spans="1:12" s="40" customFormat="1" ht="12" x14ac:dyDescent="0.2">
      <c r="A203" s="89"/>
      <c r="B203" s="117"/>
      <c r="C203" s="118"/>
      <c r="D203" s="119"/>
      <c r="E203" s="120"/>
      <c r="F203" s="120"/>
      <c r="G203" s="245"/>
      <c r="H203" s="243"/>
      <c r="I203" s="243"/>
      <c r="J203" s="243"/>
      <c r="K203" s="243"/>
      <c r="L203" s="75"/>
    </row>
    <row r="204" spans="1:12" s="40" customFormat="1" ht="12" x14ac:dyDescent="0.2">
      <c r="A204" s="89"/>
      <c r="B204" s="117"/>
      <c r="C204" s="118"/>
      <c r="D204" s="119"/>
      <c r="E204" s="120"/>
      <c r="F204" s="120"/>
      <c r="G204" s="245"/>
      <c r="H204" s="243"/>
      <c r="I204" s="243"/>
      <c r="J204" s="243"/>
      <c r="K204" s="243"/>
      <c r="L204" s="75"/>
    </row>
    <row r="205" spans="1:12" s="40" customFormat="1" ht="12" x14ac:dyDescent="0.2">
      <c r="A205" s="89"/>
      <c r="B205" s="117"/>
      <c r="C205" s="118"/>
      <c r="D205" s="119"/>
      <c r="E205" s="120"/>
      <c r="F205" s="120"/>
      <c r="G205" s="245"/>
      <c r="H205" s="243"/>
      <c r="I205" s="243"/>
      <c r="J205" s="243"/>
      <c r="K205" s="243"/>
      <c r="L205" s="75"/>
    </row>
    <row r="206" spans="1:12" x14ac:dyDescent="0.25">
      <c r="B206" s="132"/>
      <c r="D206" s="133"/>
      <c r="G206" s="134"/>
      <c r="H206" s="131"/>
      <c r="I206" s="131"/>
      <c r="J206" s="131"/>
      <c r="K206" s="131"/>
    </row>
    <row r="207" spans="1:12" x14ac:dyDescent="0.25">
      <c r="B207" s="132"/>
      <c r="D207" s="133"/>
      <c r="G207" s="134"/>
      <c r="H207" s="131"/>
      <c r="I207" s="131"/>
      <c r="J207" s="131"/>
      <c r="K207" s="131"/>
    </row>
    <row r="208" spans="1:12" x14ac:dyDescent="0.25">
      <c r="B208" s="132"/>
      <c r="D208" s="133"/>
      <c r="G208" s="134"/>
      <c r="H208" s="131"/>
      <c r="I208" s="131"/>
      <c r="J208" s="131"/>
      <c r="K208" s="131"/>
    </row>
    <row r="209" spans="2:11" x14ac:dyDescent="0.25">
      <c r="B209" s="132"/>
      <c r="D209" s="133"/>
      <c r="G209" s="134"/>
      <c r="H209" s="131"/>
      <c r="I209" s="131"/>
      <c r="J209" s="131"/>
      <c r="K209" s="131"/>
    </row>
    <row r="210" spans="2:11" x14ac:dyDescent="0.25">
      <c r="B210" s="132"/>
      <c r="D210" s="133"/>
      <c r="G210" s="134"/>
      <c r="H210" s="131"/>
      <c r="I210" s="131"/>
      <c r="J210" s="131"/>
      <c r="K210" s="131"/>
    </row>
    <row r="211" spans="2:11" x14ac:dyDescent="0.25">
      <c r="B211" s="132"/>
      <c r="D211" s="133"/>
      <c r="G211" s="134"/>
      <c r="H211" s="131"/>
      <c r="I211" s="131"/>
      <c r="J211" s="131"/>
      <c r="K211" s="131"/>
    </row>
    <row r="212" spans="2:11" x14ac:dyDescent="0.25">
      <c r="B212" s="132"/>
      <c r="D212" s="133"/>
      <c r="G212" s="134"/>
      <c r="H212" s="131"/>
      <c r="I212" s="131"/>
      <c r="J212" s="131"/>
      <c r="K212" s="131"/>
    </row>
    <row r="213" spans="2:11" x14ac:dyDescent="0.25">
      <c r="B213" s="132"/>
      <c r="D213" s="133"/>
      <c r="G213" s="134"/>
      <c r="H213" s="131"/>
      <c r="I213" s="131"/>
      <c r="J213" s="131"/>
      <c r="K213" s="131"/>
    </row>
    <row r="214" spans="2:11" x14ac:dyDescent="0.25">
      <c r="B214" s="132"/>
      <c r="D214" s="133"/>
      <c r="G214" s="134"/>
      <c r="H214" s="131"/>
      <c r="I214" s="131"/>
      <c r="J214" s="131"/>
      <c r="K214" s="131"/>
    </row>
    <row r="215" spans="2:11" x14ac:dyDescent="0.25">
      <c r="B215" s="132"/>
      <c r="D215" s="133"/>
      <c r="G215" s="134"/>
      <c r="H215" s="131"/>
      <c r="I215" s="131"/>
      <c r="J215" s="131"/>
      <c r="K215" s="131"/>
    </row>
    <row r="216" spans="2:11" x14ac:dyDescent="0.25">
      <c r="B216" s="132"/>
      <c r="D216" s="133"/>
      <c r="G216" s="134"/>
      <c r="H216" s="131"/>
      <c r="I216" s="131"/>
      <c r="J216" s="131"/>
      <c r="K216" s="131"/>
    </row>
    <row r="217" spans="2:11" x14ac:dyDescent="0.25">
      <c r="B217" s="132"/>
      <c r="D217" s="133"/>
      <c r="G217" s="134"/>
      <c r="H217" s="131"/>
      <c r="I217" s="131"/>
      <c r="J217" s="131"/>
      <c r="K217" s="131"/>
    </row>
    <row r="218" spans="2:11" x14ac:dyDescent="0.25">
      <c r="B218" s="132"/>
      <c r="D218" s="133"/>
      <c r="G218" s="134"/>
      <c r="H218" s="131"/>
      <c r="I218" s="131"/>
      <c r="J218" s="131"/>
      <c r="K218" s="131"/>
    </row>
    <row r="219" spans="2:11" x14ac:dyDescent="0.25">
      <c r="B219" s="132"/>
      <c r="D219" s="133"/>
      <c r="G219" s="134"/>
      <c r="H219" s="131"/>
      <c r="I219" s="131"/>
      <c r="J219" s="131"/>
      <c r="K219" s="131"/>
    </row>
    <row r="220" spans="2:11" x14ac:dyDescent="0.25">
      <c r="B220" s="132"/>
      <c r="D220" s="133"/>
      <c r="G220" s="134"/>
      <c r="H220" s="131"/>
      <c r="I220" s="131"/>
      <c r="J220" s="131"/>
      <c r="K220" s="131"/>
    </row>
    <row r="221" spans="2:11" x14ac:dyDescent="0.25">
      <c r="B221" s="132"/>
      <c r="D221" s="133"/>
      <c r="G221" s="134"/>
      <c r="H221" s="131"/>
      <c r="I221" s="131"/>
      <c r="J221" s="131"/>
      <c r="K221" s="131"/>
    </row>
    <row r="222" spans="2:11" x14ac:dyDescent="0.25">
      <c r="B222" s="132"/>
      <c r="D222" s="133"/>
      <c r="G222" s="134"/>
      <c r="H222" s="131"/>
      <c r="I222" s="131"/>
      <c r="J222" s="131"/>
      <c r="K222" s="131"/>
    </row>
    <row r="223" spans="2:11" x14ac:dyDescent="0.25">
      <c r="B223" s="132"/>
      <c r="D223" s="133"/>
      <c r="G223" s="134"/>
      <c r="H223" s="131"/>
      <c r="I223" s="131"/>
      <c r="J223" s="131"/>
      <c r="K223" s="131"/>
    </row>
    <row r="224" spans="2:11" x14ac:dyDescent="0.25">
      <c r="B224" s="132"/>
      <c r="D224" s="133"/>
      <c r="G224" s="134"/>
      <c r="H224" s="131"/>
      <c r="I224" s="131"/>
      <c r="J224" s="131"/>
      <c r="K224" s="131"/>
    </row>
    <row r="225" spans="2:11" x14ac:dyDescent="0.25">
      <c r="B225" s="132"/>
      <c r="D225" s="133"/>
      <c r="G225" s="134"/>
      <c r="H225" s="131"/>
      <c r="I225" s="131"/>
      <c r="J225" s="131"/>
      <c r="K225" s="131"/>
    </row>
    <row r="226" spans="2:11" x14ac:dyDescent="0.25">
      <c r="B226" s="132"/>
      <c r="D226" s="133"/>
      <c r="G226" s="134"/>
      <c r="H226" s="131"/>
      <c r="I226" s="131"/>
      <c r="J226" s="131"/>
      <c r="K226" s="131"/>
    </row>
    <row r="227" spans="2:11" x14ac:dyDescent="0.25">
      <c r="B227" s="132"/>
      <c r="D227" s="133"/>
      <c r="G227" s="134"/>
      <c r="H227" s="131"/>
      <c r="I227" s="131"/>
      <c r="J227" s="131"/>
      <c r="K227" s="131"/>
    </row>
    <row r="228" spans="2:11" x14ac:dyDescent="0.25">
      <c r="B228" s="132"/>
      <c r="D228" s="133"/>
      <c r="G228" s="134"/>
      <c r="H228" s="131"/>
      <c r="I228" s="131"/>
      <c r="J228" s="131"/>
      <c r="K228" s="131"/>
    </row>
    <row r="229" spans="2:11" x14ac:dyDescent="0.25">
      <c r="B229" s="132"/>
      <c r="D229" s="133"/>
      <c r="G229" s="134"/>
      <c r="H229" s="131"/>
      <c r="I229" s="131"/>
      <c r="J229" s="131"/>
      <c r="K229" s="131"/>
    </row>
    <row r="230" spans="2:11" x14ac:dyDescent="0.25">
      <c r="B230" s="132"/>
      <c r="D230" s="133"/>
      <c r="G230" s="134"/>
      <c r="H230" s="131"/>
      <c r="I230" s="131"/>
      <c r="J230" s="131"/>
      <c r="K230" s="131"/>
    </row>
    <row r="231" spans="2:11" x14ac:dyDescent="0.25">
      <c r="B231" s="132"/>
      <c r="D231" s="133"/>
      <c r="G231" s="134"/>
      <c r="H231" s="131"/>
      <c r="I231" s="131"/>
      <c r="J231" s="131"/>
      <c r="K231" s="131"/>
    </row>
    <row r="232" spans="2:11" x14ac:dyDescent="0.25">
      <c r="B232" s="132"/>
      <c r="D232" s="133"/>
      <c r="G232" s="134"/>
      <c r="H232" s="131"/>
      <c r="I232" s="131"/>
      <c r="J232" s="131"/>
      <c r="K232" s="131"/>
    </row>
    <row r="233" spans="2:11" x14ac:dyDescent="0.25">
      <c r="B233" s="132"/>
      <c r="D233" s="133"/>
      <c r="G233" s="134"/>
      <c r="H233" s="131"/>
      <c r="I233" s="131"/>
      <c r="J233" s="131"/>
      <c r="K233" s="131"/>
    </row>
    <row r="234" spans="2:11" x14ac:dyDescent="0.25">
      <c r="B234" s="132"/>
      <c r="D234" s="133"/>
      <c r="G234" s="134"/>
      <c r="H234" s="131"/>
      <c r="I234" s="131"/>
      <c r="J234" s="131"/>
      <c r="K234" s="131"/>
    </row>
    <row r="235" spans="2:11" x14ac:dyDescent="0.25">
      <c r="B235" s="132"/>
      <c r="D235" s="133"/>
      <c r="G235" s="134"/>
      <c r="H235" s="131"/>
      <c r="I235" s="131"/>
      <c r="J235" s="131"/>
      <c r="K235" s="131"/>
    </row>
    <row r="236" spans="2:11" x14ac:dyDescent="0.25">
      <c r="B236" s="132"/>
      <c r="D236" s="133"/>
      <c r="G236" s="134"/>
      <c r="H236" s="131"/>
      <c r="I236" s="131"/>
      <c r="J236" s="131"/>
      <c r="K236" s="131"/>
    </row>
    <row r="237" spans="2:11" x14ac:dyDescent="0.25">
      <c r="B237" s="132"/>
      <c r="D237" s="133"/>
      <c r="G237" s="134"/>
      <c r="H237" s="131"/>
      <c r="I237" s="131"/>
      <c r="J237" s="131"/>
      <c r="K237" s="131"/>
    </row>
    <row r="238" spans="2:11" x14ac:dyDescent="0.25">
      <c r="B238" s="132"/>
      <c r="D238" s="133"/>
      <c r="G238" s="134"/>
      <c r="H238" s="131"/>
      <c r="I238" s="131"/>
      <c r="J238" s="131"/>
      <c r="K238" s="131"/>
    </row>
    <row r="239" spans="2:11" x14ac:dyDescent="0.25">
      <c r="B239" s="132"/>
      <c r="D239" s="133"/>
      <c r="G239" s="134"/>
      <c r="H239" s="131"/>
      <c r="I239" s="131"/>
      <c r="J239" s="131"/>
      <c r="K239" s="131"/>
    </row>
    <row r="240" spans="2:11" x14ac:dyDescent="0.25">
      <c r="B240" s="132"/>
      <c r="D240" s="133"/>
      <c r="G240" s="134"/>
      <c r="H240" s="131"/>
      <c r="I240" s="131"/>
      <c r="J240" s="131"/>
      <c r="K240" s="131"/>
    </row>
    <row r="241" spans="2:11" x14ac:dyDescent="0.25">
      <c r="B241" s="132"/>
      <c r="D241" s="133"/>
      <c r="G241" s="134"/>
      <c r="H241" s="131"/>
      <c r="I241" s="131"/>
      <c r="J241" s="131"/>
      <c r="K241" s="131"/>
    </row>
    <row r="242" spans="2:11" x14ac:dyDescent="0.25">
      <c r="B242" s="132"/>
      <c r="D242" s="133"/>
      <c r="G242" s="134"/>
      <c r="H242" s="131"/>
      <c r="I242" s="131"/>
      <c r="J242" s="131"/>
      <c r="K242" s="131"/>
    </row>
    <row r="243" spans="2:11" x14ac:dyDescent="0.25">
      <c r="B243" s="132"/>
      <c r="D243" s="133"/>
      <c r="G243" s="134"/>
      <c r="H243" s="131"/>
      <c r="I243" s="131"/>
      <c r="J243" s="131"/>
      <c r="K243" s="131"/>
    </row>
    <row r="244" spans="2:11" x14ac:dyDescent="0.25">
      <c r="B244" s="132"/>
      <c r="D244" s="133"/>
      <c r="G244" s="134"/>
      <c r="H244" s="131"/>
      <c r="I244" s="131"/>
      <c r="J244" s="131"/>
      <c r="K244" s="131"/>
    </row>
    <row r="245" spans="2:11" x14ac:dyDescent="0.25">
      <c r="B245" s="132"/>
      <c r="D245" s="133"/>
      <c r="G245" s="134"/>
      <c r="H245" s="131"/>
      <c r="I245" s="131"/>
      <c r="J245" s="131"/>
      <c r="K245" s="131"/>
    </row>
    <row r="246" spans="2:11" x14ac:dyDescent="0.25">
      <c r="B246" s="132"/>
      <c r="D246" s="133"/>
      <c r="G246" s="134"/>
      <c r="H246" s="131"/>
      <c r="I246" s="131"/>
      <c r="J246" s="131"/>
      <c r="K246" s="131"/>
    </row>
    <row r="247" spans="2:11" x14ac:dyDescent="0.25">
      <c r="B247" s="132"/>
      <c r="D247" s="133"/>
      <c r="G247" s="134"/>
      <c r="H247" s="131"/>
      <c r="I247" s="131"/>
      <c r="J247" s="131"/>
      <c r="K247" s="131"/>
    </row>
    <row r="248" spans="2:11" x14ac:dyDescent="0.25">
      <c r="B248" s="132"/>
      <c r="D248" s="133"/>
      <c r="G248" s="134"/>
      <c r="H248" s="131"/>
      <c r="I248" s="131"/>
      <c r="J248" s="131"/>
      <c r="K248" s="131"/>
    </row>
    <row r="249" spans="2:11" x14ac:dyDescent="0.25">
      <c r="B249" s="132"/>
      <c r="D249" s="133"/>
      <c r="G249" s="134"/>
      <c r="H249" s="131"/>
      <c r="I249" s="131"/>
      <c r="J249" s="131"/>
      <c r="K249" s="131"/>
    </row>
    <row r="250" spans="2:11" x14ac:dyDescent="0.25">
      <c r="B250" s="132"/>
      <c r="D250" s="133"/>
      <c r="G250" s="134"/>
      <c r="H250" s="131"/>
      <c r="I250" s="131"/>
      <c r="J250" s="131"/>
      <c r="K250" s="131"/>
    </row>
    <row r="251" spans="2:11" x14ac:dyDescent="0.25">
      <c r="B251" s="132"/>
      <c r="D251" s="133"/>
      <c r="G251" s="134"/>
      <c r="H251" s="131"/>
      <c r="I251" s="131"/>
      <c r="J251" s="131"/>
      <c r="K251" s="131"/>
    </row>
    <row r="252" spans="2:11" x14ac:dyDescent="0.25">
      <c r="B252" s="132"/>
      <c r="D252" s="133"/>
      <c r="G252" s="134"/>
      <c r="H252" s="131"/>
      <c r="I252" s="131"/>
      <c r="J252" s="131"/>
      <c r="K252" s="131"/>
    </row>
    <row r="253" spans="2:11" x14ac:dyDescent="0.25">
      <c r="B253" s="132"/>
      <c r="D253" s="133"/>
      <c r="G253" s="134"/>
      <c r="H253" s="131"/>
      <c r="I253" s="131"/>
      <c r="J253" s="131"/>
      <c r="K253" s="131"/>
    </row>
    <row r="254" spans="2:11" x14ac:dyDescent="0.25">
      <c r="B254" s="132"/>
      <c r="D254" s="133"/>
      <c r="G254" s="134"/>
      <c r="H254" s="131"/>
      <c r="I254" s="131"/>
      <c r="J254" s="131"/>
      <c r="K254" s="131"/>
    </row>
    <row r="255" spans="2:11" x14ac:dyDescent="0.25">
      <c r="B255" s="132"/>
      <c r="D255" s="133"/>
      <c r="G255" s="134"/>
      <c r="H255" s="131"/>
      <c r="I255" s="131"/>
      <c r="J255" s="131"/>
      <c r="K255" s="131"/>
    </row>
    <row r="256" spans="2:11" x14ac:dyDescent="0.25">
      <c r="B256" s="132"/>
      <c r="D256" s="133"/>
      <c r="G256" s="134"/>
      <c r="H256" s="131"/>
      <c r="I256" s="131"/>
      <c r="J256" s="131"/>
      <c r="K256" s="131"/>
    </row>
    <row r="257" spans="2:11" x14ac:dyDescent="0.25">
      <c r="B257" s="132"/>
      <c r="D257" s="133"/>
      <c r="G257" s="134"/>
      <c r="H257" s="131"/>
      <c r="I257" s="131"/>
      <c r="J257" s="131"/>
      <c r="K257" s="131"/>
    </row>
    <row r="258" spans="2:11" x14ac:dyDescent="0.25">
      <c r="B258" s="132"/>
      <c r="D258" s="133"/>
      <c r="G258" s="134"/>
      <c r="H258" s="131"/>
      <c r="I258" s="131"/>
      <c r="J258" s="131"/>
      <c r="K258" s="131"/>
    </row>
    <row r="259" spans="2:11" x14ac:dyDescent="0.25">
      <c r="B259" s="132"/>
      <c r="D259" s="133"/>
      <c r="G259" s="134"/>
      <c r="H259" s="131"/>
      <c r="I259" s="131"/>
      <c r="J259" s="131"/>
      <c r="K259" s="131"/>
    </row>
    <row r="260" spans="2:11" x14ac:dyDescent="0.25">
      <c r="B260" s="132"/>
      <c r="D260" s="133"/>
      <c r="G260" s="134"/>
      <c r="H260" s="131"/>
      <c r="I260" s="131"/>
      <c r="J260" s="131"/>
      <c r="K260" s="131"/>
    </row>
    <row r="261" spans="2:11" x14ac:dyDescent="0.25">
      <c r="B261" s="132"/>
      <c r="D261" s="133"/>
      <c r="G261" s="134"/>
      <c r="H261" s="131"/>
      <c r="I261" s="131"/>
      <c r="J261" s="131"/>
      <c r="K261" s="131"/>
    </row>
    <row r="262" spans="2:11" x14ac:dyDescent="0.25">
      <c r="B262" s="132"/>
      <c r="D262" s="133"/>
      <c r="G262" s="134"/>
      <c r="H262" s="131"/>
      <c r="I262" s="131"/>
      <c r="J262" s="131"/>
      <c r="K262" s="131"/>
    </row>
    <row r="263" spans="2:11" x14ac:dyDescent="0.25">
      <c r="B263" s="132"/>
      <c r="D263" s="133"/>
      <c r="G263" s="134"/>
      <c r="H263" s="131"/>
      <c r="I263" s="131"/>
      <c r="J263" s="131"/>
      <c r="K263" s="131"/>
    </row>
    <row r="264" spans="2:11" x14ac:dyDescent="0.25">
      <c r="B264" s="132"/>
      <c r="D264" s="133"/>
      <c r="G264" s="134"/>
      <c r="H264" s="131"/>
      <c r="I264" s="131"/>
      <c r="J264" s="131"/>
      <c r="K264" s="131"/>
    </row>
    <row r="265" spans="2:11" x14ac:dyDescent="0.25">
      <c r="B265" s="132"/>
      <c r="D265" s="133"/>
      <c r="G265" s="134"/>
      <c r="H265" s="131"/>
      <c r="I265" s="131"/>
      <c r="J265" s="131"/>
      <c r="K265" s="131"/>
    </row>
    <row r="266" spans="2:11" x14ac:dyDescent="0.25">
      <c r="B266" s="132"/>
      <c r="D266" s="133"/>
      <c r="G266" s="134"/>
      <c r="H266" s="131"/>
      <c r="I266" s="131"/>
      <c r="J266" s="131"/>
      <c r="K266" s="131"/>
    </row>
    <row r="267" spans="2:11" x14ac:dyDescent="0.25">
      <c r="B267" s="132"/>
      <c r="D267" s="133"/>
      <c r="G267" s="134"/>
      <c r="H267" s="131"/>
      <c r="I267" s="131"/>
      <c r="J267" s="131"/>
      <c r="K267" s="131"/>
    </row>
    <row r="268" spans="2:11" x14ac:dyDescent="0.25">
      <c r="B268" s="132"/>
      <c r="D268" s="133"/>
      <c r="G268" s="134"/>
      <c r="H268" s="131"/>
      <c r="I268" s="131"/>
      <c r="J268" s="131"/>
      <c r="K268" s="131"/>
    </row>
    <row r="269" spans="2:11" x14ac:dyDescent="0.25">
      <c r="B269" s="132"/>
      <c r="D269" s="133"/>
      <c r="G269" s="134"/>
      <c r="H269" s="131"/>
      <c r="I269" s="131"/>
      <c r="J269" s="131"/>
      <c r="K269" s="131"/>
    </row>
    <row r="270" spans="2:11" x14ac:dyDescent="0.25">
      <c r="B270" s="132"/>
      <c r="D270" s="133"/>
      <c r="G270" s="134"/>
      <c r="H270" s="131"/>
      <c r="I270" s="131"/>
      <c r="J270" s="131"/>
      <c r="K270" s="131"/>
    </row>
    <row r="271" spans="2:11" x14ac:dyDescent="0.25">
      <c r="B271" s="132"/>
      <c r="D271" s="133"/>
      <c r="G271" s="134"/>
      <c r="H271" s="131"/>
      <c r="I271" s="131"/>
      <c r="J271" s="131"/>
      <c r="K271" s="131"/>
    </row>
    <row r="272" spans="2:11" x14ac:dyDescent="0.25">
      <c r="B272" s="132"/>
      <c r="D272" s="133"/>
      <c r="G272" s="134"/>
      <c r="H272" s="131"/>
      <c r="I272" s="131"/>
      <c r="J272" s="131"/>
      <c r="K272" s="131"/>
    </row>
    <row r="273" spans="2:11" x14ac:dyDescent="0.25">
      <c r="B273" s="132"/>
      <c r="D273" s="133"/>
      <c r="G273" s="134"/>
      <c r="H273" s="131"/>
      <c r="I273" s="131"/>
      <c r="J273" s="131"/>
      <c r="K273" s="131"/>
    </row>
    <row r="274" spans="2:11" x14ac:dyDescent="0.25">
      <c r="B274" s="132"/>
      <c r="D274" s="133"/>
      <c r="G274" s="134"/>
      <c r="H274" s="131"/>
      <c r="I274" s="131"/>
      <c r="J274" s="131"/>
      <c r="K274" s="131"/>
    </row>
    <row r="275" spans="2:11" x14ac:dyDescent="0.25">
      <c r="B275" s="132"/>
      <c r="D275" s="133"/>
      <c r="G275" s="134"/>
      <c r="H275" s="131"/>
      <c r="I275" s="131"/>
      <c r="J275" s="131"/>
      <c r="K275" s="131"/>
    </row>
    <row r="276" spans="2:11" x14ac:dyDescent="0.25">
      <c r="B276" s="132"/>
      <c r="D276" s="133"/>
      <c r="G276" s="134"/>
      <c r="H276" s="131"/>
      <c r="I276" s="131"/>
      <c r="J276" s="131"/>
      <c r="K276" s="131"/>
    </row>
    <row r="277" spans="2:11" x14ac:dyDescent="0.25">
      <c r="B277" s="132"/>
      <c r="D277" s="133"/>
      <c r="G277" s="134"/>
      <c r="H277" s="131"/>
      <c r="I277" s="131"/>
      <c r="J277" s="131"/>
      <c r="K277" s="131"/>
    </row>
    <row r="278" spans="2:11" x14ac:dyDescent="0.25">
      <c r="B278" s="132"/>
      <c r="D278" s="133"/>
      <c r="G278" s="134"/>
      <c r="H278" s="131"/>
      <c r="I278" s="131"/>
      <c r="J278" s="131"/>
      <c r="K278" s="131"/>
    </row>
    <row r="279" spans="2:11" x14ac:dyDescent="0.25">
      <c r="B279" s="132"/>
      <c r="D279" s="133"/>
      <c r="G279" s="134"/>
      <c r="H279" s="131"/>
      <c r="I279" s="131"/>
      <c r="J279" s="131"/>
      <c r="K279" s="131"/>
    </row>
    <row r="280" spans="2:11" x14ac:dyDescent="0.25">
      <c r="B280" s="132"/>
      <c r="D280" s="133"/>
      <c r="G280" s="134"/>
      <c r="H280" s="131"/>
      <c r="I280" s="131"/>
      <c r="J280" s="131"/>
      <c r="K280" s="131"/>
    </row>
    <row r="281" spans="2:11" x14ac:dyDescent="0.25">
      <c r="B281" s="132"/>
      <c r="D281" s="133"/>
      <c r="G281" s="134"/>
      <c r="H281" s="131"/>
      <c r="I281" s="131"/>
      <c r="J281" s="131"/>
      <c r="K281" s="131"/>
    </row>
    <row r="282" spans="2:11" x14ac:dyDescent="0.25">
      <c r="B282" s="132"/>
      <c r="D282" s="133"/>
      <c r="G282" s="134"/>
      <c r="H282" s="131"/>
      <c r="I282" s="131"/>
      <c r="J282" s="131"/>
      <c r="K282" s="131"/>
    </row>
    <row r="283" spans="2:11" x14ac:dyDescent="0.25">
      <c r="B283" s="132"/>
      <c r="D283" s="133"/>
      <c r="G283" s="134"/>
      <c r="H283" s="131"/>
      <c r="I283" s="131"/>
      <c r="J283" s="131"/>
      <c r="K283" s="131"/>
    </row>
    <row r="284" spans="2:11" x14ac:dyDescent="0.25">
      <c r="B284" s="132"/>
      <c r="D284" s="133"/>
      <c r="G284" s="134"/>
      <c r="H284" s="131"/>
      <c r="I284" s="131"/>
      <c r="J284" s="131"/>
      <c r="K284" s="131"/>
    </row>
    <row r="285" spans="2:11" x14ac:dyDescent="0.25">
      <c r="B285" s="132"/>
      <c r="D285" s="133"/>
      <c r="G285" s="134"/>
      <c r="H285" s="131"/>
      <c r="I285" s="131"/>
      <c r="J285" s="131"/>
      <c r="K285" s="131"/>
    </row>
    <row r="286" spans="2:11" x14ac:dyDescent="0.25">
      <c r="B286" s="132"/>
      <c r="D286" s="133"/>
      <c r="G286" s="134"/>
      <c r="H286" s="131"/>
      <c r="I286" s="131"/>
      <c r="J286" s="131"/>
      <c r="K286" s="131"/>
    </row>
    <row r="287" spans="2:11" x14ac:dyDescent="0.25">
      <c r="B287" s="132"/>
      <c r="D287" s="133"/>
      <c r="G287" s="134"/>
      <c r="H287" s="131"/>
      <c r="I287" s="131"/>
      <c r="J287" s="131"/>
      <c r="K287" s="131"/>
    </row>
    <row r="288" spans="2:11" x14ac:dyDescent="0.25">
      <c r="B288" s="132"/>
      <c r="D288" s="133"/>
      <c r="G288" s="134"/>
      <c r="H288" s="131"/>
      <c r="I288" s="131"/>
      <c r="J288" s="131"/>
      <c r="K288" s="131"/>
    </row>
    <row r="289" spans="2:11" x14ac:dyDescent="0.25">
      <c r="B289" s="132"/>
      <c r="D289" s="133"/>
      <c r="G289" s="134"/>
      <c r="H289" s="131"/>
      <c r="I289" s="131"/>
      <c r="J289" s="131"/>
      <c r="K289" s="131"/>
    </row>
    <row r="290" spans="2:11" x14ac:dyDescent="0.25">
      <c r="B290" s="132"/>
      <c r="D290" s="133"/>
      <c r="G290" s="134"/>
      <c r="H290" s="131"/>
      <c r="I290" s="131"/>
      <c r="J290" s="131"/>
      <c r="K290" s="131"/>
    </row>
    <row r="291" spans="2:11" x14ac:dyDescent="0.25">
      <c r="B291" s="132"/>
      <c r="D291" s="133"/>
      <c r="G291" s="134"/>
      <c r="H291" s="131"/>
      <c r="I291" s="131"/>
      <c r="J291" s="131"/>
      <c r="K291" s="131"/>
    </row>
    <row r="292" spans="2:11" x14ac:dyDescent="0.25">
      <c r="B292" s="132"/>
      <c r="D292" s="133"/>
      <c r="G292" s="134"/>
      <c r="H292" s="131"/>
      <c r="I292" s="131"/>
      <c r="J292" s="131"/>
      <c r="K292" s="131"/>
    </row>
    <row r="293" spans="2:11" x14ac:dyDescent="0.25">
      <c r="B293" s="132"/>
      <c r="D293" s="133"/>
      <c r="G293" s="134"/>
      <c r="H293" s="131"/>
      <c r="I293" s="131"/>
      <c r="J293" s="131"/>
      <c r="K293" s="131"/>
    </row>
    <row r="294" spans="2:11" x14ac:dyDescent="0.25">
      <c r="B294" s="132"/>
      <c r="D294" s="133"/>
      <c r="G294" s="134"/>
      <c r="H294" s="131"/>
      <c r="I294" s="131"/>
      <c r="J294" s="131"/>
      <c r="K294" s="131"/>
    </row>
    <row r="295" spans="2:11" x14ac:dyDescent="0.25">
      <c r="B295" s="132"/>
      <c r="D295" s="133"/>
      <c r="G295" s="134"/>
      <c r="H295" s="131"/>
      <c r="I295" s="131"/>
      <c r="J295" s="131"/>
      <c r="K295" s="131"/>
    </row>
    <row r="296" spans="2:11" x14ac:dyDescent="0.25">
      <c r="B296" s="132"/>
      <c r="D296" s="133"/>
      <c r="G296" s="134"/>
      <c r="H296" s="131"/>
      <c r="I296" s="131"/>
      <c r="J296" s="131"/>
      <c r="K296" s="131"/>
    </row>
    <row r="297" spans="2:11" x14ac:dyDescent="0.25">
      <c r="B297" s="132"/>
      <c r="D297" s="133"/>
      <c r="G297" s="134"/>
      <c r="H297" s="131"/>
      <c r="I297" s="131"/>
      <c r="J297" s="131"/>
      <c r="K297" s="131"/>
    </row>
    <row r="298" spans="2:11" x14ac:dyDescent="0.25">
      <c r="B298" s="132"/>
      <c r="D298" s="133"/>
      <c r="G298" s="134"/>
      <c r="H298" s="131"/>
      <c r="I298" s="131"/>
      <c r="J298" s="131"/>
      <c r="K298" s="131"/>
    </row>
    <row r="299" spans="2:11" x14ac:dyDescent="0.25">
      <c r="B299" s="132"/>
      <c r="D299" s="133"/>
      <c r="G299" s="134"/>
      <c r="H299" s="131"/>
      <c r="I299" s="131"/>
      <c r="J299" s="131"/>
      <c r="K299" s="131"/>
    </row>
    <row r="300" spans="2:11" x14ac:dyDescent="0.25">
      <c r="B300" s="132"/>
      <c r="D300" s="133"/>
      <c r="G300" s="134"/>
      <c r="H300" s="131"/>
      <c r="I300" s="131"/>
      <c r="J300" s="131"/>
      <c r="K300" s="131"/>
    </row>
    <row r="301" spans="2:11" x14ac:dyDescent="0.25">
      <c r="B301" s="132"/>
      <c r="D301" s="133"/>
      <c r="G301" s="134"/>
      <c r="H301" s="131"/>
      <c r="I301" s="131"/>
      <c r="J301" s="131"/>
      <c r="K301" s="131"/>
    </row>
    <row r="302" spans="2:11" x14ac:dyDescent="0.25">
      <c r="B302" s="132"/>
      <c r="D302" s="133"/>
      <c r="G302" s="134"/>
      <c r="H302" s="131"/>
      <c r="I302" s="131"/>
      <c r="J302" s="131"/>
      <c r="K302" s="131"/>
    </row>
    <row r="303" spans="2:11" x14ac:dyDescent="0.25">
      <c r="B303" s="132"/>
      <c r="D303" s="133"/>
      <c r="G303" s="134"/>
      <c r="H303" s="131"/>
      <c r="I303" s="131"/>
      <c r="J303" s="131"/>
      <c r="K303" s="131"/>
    </row>
    <row r="304" spans="2:11" x14ac:dyDescent="0.25">
      <c r="B304" s="132"/>
      <c r="D304" s="133"/>
      <c r="G304" s="134"/>
      <c r="H304" s="131"/>
      <c r="I304" s="131"/>
      <c r="J304" s="131"/>
      <c r="K304" s="131"/>
    </row>
    <row r="305" spans="2:11" x14ac:dyDescent="0.25">
      <c r="B305" s="132"/>
      <c r="D305" s="133"/>
      <c r="G305" s="134"/>
      <c r="H305" s="131"/>
      <c r="I305" s="131"/>
      <c r="J305" s="131"/>
      <c r="K305" s="131"/>
    </row>
    <row r="306" spans="2:11" x14ac:dyDescent="0.25">
      <c r="B306" s="132"/>
      <c r="D306" s="133"/>
      <c r="G306" s="134"/>
      <c r="H306" s="131"/>
      <c r="I306" s="131"/>
      <c r="J306" s="131"/>
      <c r="K306" s="131"/>
    </row>
    <row r="307" spans="2:11" x14ac:dyDescent="0.25">
      <c r="B307" s="132"/>
      <c r="D307" s="133"/>
      <c r="G307" s="134"/>
      <c r="H307" s="131"/>
      <c r="I307" s="131"/>
      <c r="J307" s="131"/>
      <c r="K307" s="131"/>
    </row>
    <row r="308" spans="2:11" x14ac:dyDescent="0.25">
      <c r="B308" s="132"/>
      <c r="D308" s="133"/>
      <c r="G308" s="134"/>
      <c r="H308" s="131"/>
      <c r="I308" s="131"/>
      <c r="J308" s="131"/>
      <c r="K308" s="131"/>
    </row>
    <row r="309" spans="2:11" x14ac:dyDescent="0.25">
      <c r="B309" s="132"/>
      <c r="D309" s="133"/>
      <c r="G309" s="134"/>
      <c r="H309" s="131"/>
      <c r="I309" s="131"/>
      <c r="J309" s="131"/>
      <c r="K309" s="131"/>
    </row>
    <row r="310" spans="2:11" x14ac:dyDescent="0.25">
      <c r="B310" s="132"/>
      <c r="D310" s="133"/>
      <c r="G310" s="134"/>
      <c r="H310" s="131"/>
      <c r="I310" s="131"/>
      <c r="J310" s="131"/>
      <c r="K310" s="131"/>
    </row>
    <row r="311" spans="2:11" x14ac:dyDescent="0.25">
      <c r="B311" s="132"/>
      <c r="D311" s="133"/>
      <c r="G311" s="134"/>
      <c r="H311" s="131"/>
      <c r="I311" s="131"/>
      <c r="J311" s="131"/>
      <c r="K311" s="131"/>
    </row>
    <row r="312" spans="2:11" x14ac:dyDescent="0.25">
      <c r="B312" s="132"/>
      <c r="D312" s="133"/>
      <c r="G312" s="134"/>
      <c r="H312" s="131"/>
      <c r="I312" s="131"/>
      <c r="J312" s="131"/>
      <c r="K312" s="131"/>
    </row>
    <row r="313" spans="2:11" x14ac:dyDescent="0.25">
      <c r="B313" s="132"/>
      <c r="D313" s="133"/>
      <c r="G313" s="134"/>
      <c r="H313" s="131"/>
      <c r="I313" s="131"/>
      <c r="J313" s="131"/>
      <c r="K313" s="131"/>
    </row>
    <row r="314" spans="2:11" x14ac:dyDescent="0.25">
      <c r="B314" s="132"/>
      <c r="D314" s="133"/>
      <c r="G314" s="134"/>
      <c r="H314" s="131"/>
      <c r="I314" s="131"/>
      <c r="J314" s="131"/>
      <c r="K314" s="131"/>
    </row>
    <row r="315" spans="2:11" x14ac:dyDescent="0.25">
      <c r="B315" s="132"/>
      <c r="D315" s="133"/>
      <c r="G315" s="134"/>
      <c r="H315" s="131"/>
      <c r="I315" s="131"/>
      <c r="J315" s="131"/>
      <c r="K315" s="131"/>
    </row>
    <row r="316" spans="2:11" x14ac:dyDescent="0.25">
      <c r="B316" s="132"/>
      <c r="D316" s="133"/>
      <c r="G316" s="134"/>
      <c r="H316" s="131"/>
      <c r="I316" s="131"/>
      <c r="J316" s="131"/>
      <c r="K316" s="131"/>
    </row>
    <row r="317" spans="2:11" x14ac:dyDescent="0.25">
      <c r="B317" s="132"/>
      <c r="D317" s="133"/>
      <c r="G317" s="134"/>
      <c r="H317" s="131"/>
      <c r="I317" s="131"/>
      <c r="J317" s="131"/>
      <c r="K317" s="131"/>
    </row>
    <row r="318" spans="2:11" x14ac:dyDescent="0.25">
      <c r="B318" s="132"/>
      <c r="D318" s="133"/>
      <c r="G318" s="134"/>
      <c r="H318" s="131"/>
      <c r="I318" s="131"/>
      <c r="J318" s="131"/>
      <c r="K318" s="131"/>
    </row>
    <row r="319" spans="2:11" x14ac:dyDescent="0.25">
      <c r="B319" s="132"/>
      <c r="D319" s="133"/>
      <c r="G319" s="134"/>
      <c r="H319" s="131"/>
      <c r="I319" s="131"/>
      <c r="J319" s="131"/>
      <c r="K319" s="131"/>
    </row>
    <row r="320" spans="2:11" x14ac:dyDescent="0.25">
      <c r="B320" s="132"/>
      <c r="D320" s="133"/>
      <c r="G320" s="134"/>
      <c r="H320" s="131"/>
      <c r="I320" s="131"/>
      <c r="J320" s="131"/>
      <c r="K320" s="131"/>
    </row>
    <row r="321" spans="2:11" x14ac:dyDescent="0.25">
      <c r="B321" s="132"/>
      <c r="D321" s="133"/>
      <c r="G321" s="134"/>
      <c r="H321" s="131"/>
      <c r="I321" s="131"/>
      <c r="J321" s="131"/>
      <c r="K321" s="131"/>
    </row>
    <row r="322" spans="2:11" x14ac:dyDescent="0.25">
      <c r="B322" s="132"/>
      <c r="D322" s="133"/>
      <c r="G322" s="134"/>
      <c r="H322" s="131"/>
      <c r="I322" s="131"/>
      <c r="J322" s="131"/>
      <c r="K322" s="131"/>
    </row>
    <row r="323" spans="2:11" x14ac:dyDescent="0.25">
      <c r="B323" s="132"/>
      <c r="D323" s="133"/>
      <c r="G323" s="134"/>
      <c r="H323" s="131"/>
      <c r="I323" s="131"/>
      <c r="J323" s="131"/>
      <c r="K323" s="131"/>
    </row>
    <row r="324" spans="2:11" x14ac:dyDescent="0.25">
      <c r="B324" s="132"/>
      <c r="D324" s="133"/>
      <c r="G324" s="134"/>
      <c r="H324" s="131"/>
      <c r="I324" s="131"/>
      <c r="J324" s="131"/>
      <c r="K324" s="131"/>
    </row>
    <row r="325" spans="2:11" x14ac:dyDescent="0.25">
      <c r="B325" s="132"/>
      <c r="D325" s="133"/>
      <c r="G325" s="134"/>
      <c r="H325" s="131"/>
      <c r="I325" s="131"/>
      <c r="J325" s="131"/>
      <c r="K325" s="131"/>
    </row>
    <row r="326" spans="2:11" x14ac:dyDescent="0.25">
      <c r="B326" s="132"/>
      <c r="D326" s="133"/>
      <c r="G326" s="134"/>
      <c r="H326" s="131"/>
      <c r="I326" s="131"/>
      <c r="J326" s="131"/>
      <c r="K326" s="131"/>
    </row>
    <row r="327" spans="2:11" x14ac:dyDescent="0.25">
      <c r="B327" s="132"/>
      <c r="D327" s="133"/>
      <c r="G327" s="134"/>
      <c r="H327" s="131"/>
      <c r="I327" s="131"/>
      <c r="J327" s="131"/>
      <c r="K327" s="131"/>
    </row>
    <row r="328" spans="2:11" x14ac:dyDescent="0.25">
      <c r="B328" s="132"/>
      <c r="D328" s="133"/>
      <c r="G328" s="134"/>
      <c r="H328" s="131"/>
      <c r="I328" s="131"/>
      <c r="J328" s="131"/>
      <c r="K328" s="131"/>
    </row>
    <row r="329" spans="2:11" x14ac:dyDescent="0.25">
      <c r="B329" s="132"/>
      <c r="D329" s="133"/>
      <c r="G329" s="134"/>
      <c r="H329" s="131"/>
      <c r="I329" s="131"/>
      <c r="J329" s="131"/>
      <c r="K329" s="131"/>
    </row>
    <row r="330" spans="2:11" x14ac:dyDescent="0.25">
      <c r="B330" s="132"/>
      <c r="D330" s="133"/>
      <c r="G330" s="134"/>
      <c r="H330" s="131"/>
      <c r="I330" s="131"/>
      <c r="J330" s="131"/>
      <c r="K330" s="131"/>
    </row>
    <row r="331" spans="2:11" x14ac:dyDescent="0.25">
      <c r="B331" s="132"/>
      <c r="D331" s="133"/>
      <c r="G331" s="134"/>
      <c r="H331" s="131"/>
      <c r="I331" s="131"/>
      <c r="J331" s="131"/>
      <c r="K331" s="131"/>
    </row>
    <row r="332" spans="2:11" x14ac:dyDescent="0.25">
      <c r="B332" s="132"/>
      <c r="D332" s="133"/>
      <c r="G332" s="134"/>
      <c r="H332" s="131"/>
      <c r="I332" s="131"/>
      <c r="J332" s="131"/>
      <c r="K332" s="131"/>
    </row>
    <row r="333" spans="2:11" x14ac:dyDescent="0.25">
      <c r="B333" s="132"/>
      <c r="D333" s="133"/>
      <c r="G333" s="134"/>
      <c r="H333" s="131"/>
      <c r="I333" s="131"/>
      <c r="J333" s="131"/>
      <c r="K333" s="131"/>
    </row>
    <row r="334" spans="2:11" x14ac:dyDescent="0.25">
      <c r="B334" s="132"/>
      <c r="D334" s="133"/>
      <c r="G334" s="134"/>
      <c r="H334" s="131"/>
      <c r="I334" s="131"/>
      <c r="J334" s="131"/>
      <c r="K334" s="131"/>
    </row>
    <row r="335" spans="2:11" x14ac:dyDescent="0.25">
      <c r="B335" s="132"/>
      <c r="D335" s="133"/>
      <c r="G335" s="134"/>
      <c r="H335" s="131"/>
      <c r="I335" s="131"/>
      <c r="J335" s="131"/>
      <c r="K335" s="131"/>
    </row>
    <row r="341" spans="1:12" s="135" customFormat="1" ht="37.5" x14ac:dyDescent="0.2">
      <c r="A341" s="130"/>
      <c r="C341" s="136"/>
      <c r="D341" s="137" t="s">
        <v>17</v>
      </c>
      <c r="E341" s="138"/>
      <c r="F341" s="138"/>
      <c r="G341" s="139">
        <v>176949300</v>
      </c>
      <c r="H341" s="139">
        <v>59443224</v>
      </c>
      <c r="I341" s="139">
        <v>67778670</v>
      </c>
      <c r="J341" s="139">
        <v>11463075</v>
      </c>
      <c r="K341" s="139">
        <v>25816734</v>
      </c>
      <c r="L341" s="139">
        <v>341451003</v>
      </c>
    </row>
    <row r="344" spans="1:12" ht="21" x14ac:dyDescent="0.35">
      <c r="B344" s="646" t="s">
        <v>108</v>
      </c>
      <c r="C344" s="646"/>
      <c r="D344" s="646"/>
      <c r="E344" s="646"/>
      <c r="F344" s="646"/>
      <c r="G344" s="140">
        <v>37167300</v>
      </c>
      <c r="H344" s="140">
        <v>11383860</v>
      </c>
      <c r="I344" s="140">
        <v>9558120</v>
      </c>
      <c r="J344" s="140">
        <v>6881745</v>
      </c>
      <c r="K344" s="140">
        <v>3395862</v>
      </c>
      <c r="L344" s="140">
        <v>68386887</v>
      </c>
    </row>
    <row r="345" spans="1:12" ht="21.75" thickBot="1" x14ac:dyDescent="0.4">
      <c r="A345" s="647" t="s">
        <v>15</v>
      </c>
      <c r="B345" s="647"/>
      <c r="C345" s="647"/>
      <c r="D345" s="647"/>
      <c r="E345" s="647"/>
      <c r="F345" s="647"/>
      <c r="G345" s="141" t="e">
        <v>#REF!</v>
      </c>
      <c r="H345" s="142" t="e">
        <v>#REF!</v>
      </c>
      <c r="I345" s="142" t="e">
        <v>#REF!</v>
      </c>
      <c r="J345" s="142" t="e">
        <v>#REF!</v>
      </c>
      <c r="K345" s="142" t="e">
        <v>#REF!</v>
      </c>
      <c r="L345" s="142" t="e">
        <v>#REF!</v>
      </c>
    </row>
    <row r="346" spans="1:12" ht="21.75" thickBot="1" x14ac:dyDescent="0.4">
      <c r="A346" s="648" t="s">
        <v>37</v>
      </c>
      <c r="B346" s="649"/>
      <c r="C346" s="649"/>
      <c r="D346" s="649"/>
      <c r="E346" s="649"/>
      <c r="F346" s="649"/>
      <c r="G346" s="143">
        <v>104481600</v>
      </c>
      <c r="H346" s="144">
        <v>44273364</v>
      </c>
      <c r="I346" s="145">
        <v>46412295</v>
      </c>
      <c r="J346" s="146">
        <v>0</v>
      </c>
      <c r="K346" s="144">
        <v>19679634</v>
      </c>
      <c r="L346" s="145">
        <v>214846893</v>
      </c>
    </row>
    <row r="348" spans="1:12" ht="18.75" x14ac:dyDescent="0.25">
      <c r="A348" s="643" t="s">
        <v>95</v>
      </c>
      <c r="B348" s="643"/>
      <c r="C348" s="643"/>
      <c r="D348" s="643"/>
      <c r="E348" s="643"/>
      <c r="F348" s="643"/>
      <c r="G348" s="147">
        <v>67288500</v>
      </c>
      <c r="H348" s="148">
        <v>35574060</v>
      </c>
      <c r="I348" s="148">
        <v>30368880</v>
      </c>
      <c r="J348" s="148">
        <v>0</v>
      </c>
      <c r="K348" s="148">
        <v>16474704</v>
      </c>
      <c r="L348" s="148">
        <v>149706144</v>
      </c>
    </row>
    <row r="350" spans="1:12" ht="18.75" x14ac:dyDescent="0.3">
      <c r="A350" s="638" t="s">
        <v>143</v>
      </c>
      <c r="B350" s="638"/>
      <c r="C350" s="638"/>
      <c r="D350" s="638"/>
      <c r="E350" s="638"/>
      <c r="F350" s="638"/>
      <c r="G350" s="149">
        <v>94294500</v>
      </c>
      <c r="H350" s="149">
        <v>41854092</v>
      </c>
      <c r="I350" s="149">
        <v>37892685</v>
      </c>
      <c r="J350" s="149">
        <v>0</v>
      </c>
      <c r="K350" s="149">
        <v>16120116</v>
      </c>
      <c r="L350" s="149">
        <v>190161393</v>
      </c>
    </row>
    <row r="352" spans="1:12" ht="18.75" x14ac:dyDescent="0.3">
      <c r="A352" s="639" t="s">
        <v>98</v>
      </c>
      <c r="B352" s="639"/>
      <c r="C352" s="639"/>
      <c r="D352" s="639"/>
      <c r="E352" s="639"/>
      <c r="F352" s="639"/>
      <c r="G352" s="150">
        <v>15670800</v>
      </c>
      <c r="H352" s="150">
        <v>2269968</v>
      </c>
      <c r="I352" s="150">
        <v>8618940</v>
      </c>
      <c r="J352" s="150">
        <v>0</v>
      </c>
      <c r="K352" s="150">
        <v>2072976</v>
      </c>
      <c r="L352" s="150">
        <v>28632684</v>
      </c>
    </row>
    <row r="354" spans="1:12" ht="18.75" x14ac:dyDescent="0.25">
      <c r="A354" s="640" t="s">
        <v>67</v>
      </c>
      <c r="B354" s="640"/>
      <c r="C354" s="640"/>
      <c r="D354" s="640"/>
      <c r="E354" s="640"/>
      <c r="F354" s="640"/>
      <c r="G354" s="151">
        <v>38333100</v>
      </c>
      <c r="H354" s="151">
        <v>10650468</v>
      </c>
      <c r="I354" s="151">
        <v>0</v>
      </c>
      <c r="J354" s="151">
        <v>23242500</v>
      </c>
      <c r="K354" s="151">
        <v>6423498</v>
      </c>
      <c r="L354" s="151">
        <v>78649566</v>
      </c>
    </row>
    <row r="356" spans="1:12" ht="15" x14ac:dyDescent="0.25">
      <c r="A356" s="641" t="s">
        <v>69</v>
      </c>
      <c r="B356" s="641"/>
      <c r="C356" s="641"/>
      <c r="D356" s="641"/>
      <c r="E356" s="641"/>
      <c r="F356" s="641"/>
      <c r="G356" s="152">
        <v>59854200</v>
      </c>
      <c r="H356" s="152">
        <v>20014260</v>
      </c>
      <c r="I356" s="152">
        <v>21175905</v>
      </c>
      <c r="J356" s="152">
        <v>11295960</v>
      </c>
      <c r="K356" s="152">
        <v>12137820</v>
      </c>
      <c r="L356" s="152">
        <v>124478145</v>
      </c>
    </row>
    <row r="358" spans="1:12" ht="15" x14ac:dyDescent="0.25">
      <c r="A358" s="642" t="s">
        <v>74</v>
      </c>
      <c r="B358" s="642"/>
      <c r="C358" s="642"/>
      <c r="D358" s="642"/>
      <c r="E358" s="642"/>
      <c r="F358" s="642"/>
      <c r="G358" s="153">
        <v>31084800</v>
      </c>
      <c r="H358" s="153">
        <v>17003568</v>
      </c>
      <c r="I358" s="153">
        <v>17096640</v>
      </c>
      <c r="J358" s="153">
        <v>0</v>
      </c>
      <c r="K358" s="153">
        <v>6368946</v>
      </c>
      <c r="L358" s="153">
        <v>71553954</v>
      </c>
    </row>
    <row r="360" spans="1:12" ht="15" x14ac:dyDescent="0.25">
      <c r="A360" s="636" t="s">
        <v>97</v>
      </c>
      <c r="B360" s="636"/>
      <c r="C360" s="636"/>
      <c r="D360" s="636"/>
      <c r="E360" s="636"/>
      <c r="F360" s="636"/>
      <c r="G360" s="154">
        <v>17434500</v>
      </c>
      <c r="H360" s="154">
        <v>5385720</v>
      </c>
      <c r="I360" s="154">
        <v>0</v>
      </c>
      <c r="J360" s="154">
        <v>6472635</v>
      </c>
      <c r="K360" s="154">
        <v>1363800</v>
      </c>
      <c r="L360" s="154">
        <v>30656655</v>
      </c>
    </row>
    <row r="362" spans="1:12" ht="30" x14ac:dyDescent="0.25">
      <c r="D362" s="155" t="s">
        <v>108</v>
      </c>
      <c r="G362" s="156">
        <v>403959300</v>
      </c>
      <c r="H362" s="156">
        <v>125099724</v>
      </c>
      <c r="I362" s="156">
        <v>79387380</v>
      </c>
      <c r="J362" s="156">
        <v>128325915</v>
      </c>
      <c r="K362" s="156">
        <v>56665890</v>
      </c>
      <c r="L362" s="156">
        <v>793438209</v>
      </c>
    </row>
    <row r="365" spans="1:12" ht="30" x14ac:dyDescent="0.25">
      <c r="D365" s="157" t="s">
        <v>15</v>
      </c>
      <c r="G365" s="156">
        <v>406326900</v>
      </c>
      <c r="H365" s="156">
        <v>147043536</v>
      </c>
      <c r="I365" s="156">
        <v>124680405</v>
      </c>
      <c r="J365" s="156">
        <v>19827015</v>
      </c>
      <c r="K365" s="156">
        <v>42400542</v>
      </c>
      <c r="L365" s="126">
        <v>740278398</v>
      </c>
    </row>
    <row r="367" spans="1:12" ht="30" x14ac:dyDescent="0.25">
      <c r="D367" s="158" t="s">
        <v>37</v>
      </c>
      <c r="G367" s="156">
        <v>2328986400</v>
      </c>
      <c r="H367" s="156">
        <v>554866416</v>
      </c>
      <c r="I367" s="156">
        <v>510501840</v>
      </c>
      <c r="J367" s="156">
        <v>74076465</v>
      </c>
      <c r="K367" s="156">
        <v>358338450</v>
      </c>
      <c r="L367" s="126">
        <v>2858174145</v>
      </c>
    </row>
    <row r="368" spans="1:12" ht="15" x14ac:dyDescent="0.25">
      <c r="B368" s="637" t="s">
        <v>304</v>
      </c>
      <c r="C368" s="637"/>
      <c r="D368" s="637"/>
      <c r="E368" s="637"/>
      <c r="F368" s="159"/>
      <c r="G368" s="160">
        <v>41118900</v>
      </c>
      <c r="H368" s="160">
        <v>15866292</v>
      </c>
      <c r="I368" s="160">
        <v>17636850</v>
      </c>
      <c r="J368" s="160">
        <v>5883735</v>
      </c>
      <c r="K368" s="160">
        <v>7214502</v>
      </c>
    </row>
    <row r="369" spans="4:12" ht="30" x14ac:dyDescent="0.25">
      <c r="D369" s="161" t="s">
        <v>95</v>
      </c>
      <c r="G369" s="156">
        <v>1999236600</v>
      </c>
      <c r="H369" s="156">
        <v>448476960</v>
      </c>
      <c r="I369" s="156">
        <v>381774210</v>
      </c>
      <c r="J369" s="156">
        <v>74076465</v>
      </c>
      <c r="K369" s="156">
        <v>307482348</v>
      </c>
      <c r="L369" s="156">
        <v>2242451157</v>
      </c>
    </row>
    <row r="370" spans="4:12" ht="30" x14ac:dyDescent="0.25">
      <c r="D370" s="162" t="s">
        <v>143</v>
      </c>
      <c r="G370" s="156">
        <v>1821254367.8400016</v>
      </c>
      <c r="H370" s="156">
        <v>362333688</v>
      </c>
      <c r="I370" s="156">
        <v>308670450</v>
      </c>
      <c r="J370" s="156">
        <v>74076465</v>
      </c>
      <c r="K370" s="156">
        <v>268136718</v>
      </c>
      <c r="L370" s="126">
        <v>1874875395</v>
      </c>
    </row>
    <row r="371" spans="4:12" ht="30" x14ac:dyDescent="0.25">
      <c r="D371" s="163" t="s">
        <v>98</v>
      </c>
      <c r="G371" s="156">
        <v>15670800</v>
      </c>
      <c r="H371" s="156">
        <v>2269968</v>
      </c>
      <c r="I371" s="156">
        <v>8618940</v>
      </c>
      <c r="J371" s="156">
        <v>0</v>
      </c>
      <c r="K371" s="156">
        <v>2072976</v>
      </c>
      <c r="L371" s="126">
        <v>28632684</v>
      </c>
    </row>
    <row r="372" spans="4:12" ht="30" x14ac:dyDescent="0.25">
      <c r="D372" s="129" t="s">
        <v>67</v>
      </c>
      <c r="G372" s="164">
        <v>38333100</v>
      </c>
      <c r="H372" s="164">
        <v>10650468</v>
      </c>
      <c r="I372" s="164">
        <v>0</v>
      </c>
      <c r="J372" s="164">
        <v>23242500</v>
      </c>
      <c r="K372" s="164">
        <v>6423498</v>
      </c>
    </row>
    <row r="373" spans="4:12" x14ac:dyDescent="0.25">
      <c r="D373" s="165" t="s">
        <v>142</v>
      </c>
      <c r="G373" s="156">
        <v>75484500</v>
      </c>
      <c r="H373" s="156">
        <v>35020236</v>
      </c>
      <c r="I373" s="156">
        <v>23858835.000000004</v>
      </c>
      <c r="J373" s="156">
        <v>11357640</v>
      </c>
      <c r="K373" s="156">
        <v>15015438</v>
      </c>
      <c r="L373" s="156">
        <v>160736649</v>
      </c>
    </row>
    <row r="374" spans="4:12" x14ac:dyDescent="0.25">
      <c r="G374" s="126">
        <v>167897400</v>
      </c>
      <c r="H374" s="126">
        <v>53691324</v>
      </c>
      <c r="I374" s="126">
        <v>52843035</v>
      </c>
      <c r="J374" s="126">
        <v>0</v>
      </c>
      <c r="K374" s="126">
        <v>22816374</v>
      </c>
    </row>
    <row r="375" spans="4:12" x14ac:dyDescent="0.25">
      <c r="D375" s="166"/>
    </row>
  </sheetData>
  <sheetProtection formatCells="0" formatColumns="0" formatRows="0" insertColumns="0" insertRows="0" selectLockedCells="1" sort="0"/>
  <mergeCells count="15">
    <mergeCell ref="A1:D1"/>
    <mergeCell ref="A149:G149"/>
    <mergeCell ref="B170:E170"/>
    <mergeCell ref="A360:F360"/>
    <mergeCell ref="B368:E368"/>
    <mergeCell ref="A350:F350"/>
    <mergeCell ref="A352:F352"/>
    <mergeCell ref="A354:F354"/>
    <mergeCell ref="A356:F356"/>
    <mergeCell ref="A358:F358"/>
    <mergeCell ref="A348:F348"/>
    <mergeCell ref="B174:D174"/>
    <mergeCell ref="B344:F344"/>
    <mergeCell ref="A345:F345"/>
    <mergeCell ref="A346:F346"/>
  </mergeCells>
  <phoneticPr fontId="7" type="noConversion"/>
  <pageMargins left="0.19685039370078741" right="1.3779527559055118" top="0.15748031496062992" bottom="0.55118110236220474" header="0" footer="0"/>
  <pageSetup paperSize="5" scale="75" fitToHeight="0" orientation="landscape" r:id="rId1"/>
  <headerFooter alignWithMargins="0"/>
  <rowBreaks count="1" manualBreakCount="1">
    <brk id="1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7" sqref="B7"/>
    </sheetView>
  </sheetViews>
  <sheetFormatPr baseColWidth="10" defaultRowHeight="12.75" x14ac:dyDescent="0.2"/>
  <cols>
    <col min="2" max="2" width="34" customWidth="1"/>
    <col min="3" max="4" width="7.5703125" style="33" customWidth="1"/>
    <col min="5" max="5" width="27.85546875" style="336" customWidth="1"/>
  </cols>
  <sheetData>
    <row r="1" spans="1:5" ht="15" x14ac:dyDescent="0.2">
      <c r="A1" s="716" t="s">
        <v>362</v>
      </c>
      <c r="B1" s="716"/>
      <c r="C1" s="716"/>
      <c r="D1" s="716"/>
      <c r="E1" s="716"/>
    </row>
    <row r="2" spans="1:5" ht="15" x14ac:dyDescent="0.25">
      <c r="A2" s="702" t="s">
        <v>501</v>
      </c>
      <c r="B2" s="702"/>
      <c r="C2" s="702"/>
      <c r="D2" s="702"/>
      <c r="E2" s="702"/>
    </row>
    <row r="3" spans="1:5" x14ac:dyDescent="0.2">
      <c r="A3" s="468"/>
      <c r="B3" s="469"/>
      <c r="C3" s="470"/>
      <c r="D3" s="470"/>
      <c r="E3" s="471"/>
    </row>
    <row r="4" spans="1:5" x14ac:dyDescent="0.2">
      <c r="A4" s="468"/>
      <c r="B4" s="469"/>
      <c r="C4" s="470"/>
      <c r="D4" s="470"/>
      <c r="E4" s="471"/>
    </row>
    <row r="5" spans="1:5" ht="25.5" x14ac:dyDescent="0.2">
      <c r="A5" s="472" t="s">
        <v>502</v>
      </c>
      <c r="B5" s="472" t="s">
        <v>503</v>
      </c>
      <c r="C5" s="472" t="s">
        <v>504</v>
      </c>
      <c r="D5" s="472" t="s">
        <v>505</v>
      </c>
      <c r="E5" s="472" t="s">
        <v>506</v>
      </c>
    </row>
    <row r="6" spans="1:5" x14ac:dyDescent="0.2">
      <c r="A6" s="473" t="s">
        <v>507</v>
      </c>
      <c r="B6" s="473" t="s">
        <v>508</v>
      </c>
      <c r="C6" s="474">
        <v>1</v>
      </c>
      <c r="D6" s="474">
        <v>1</v>
      </c>
      <c r="E6" s="717" t="s">
        <v>509</v>
      </c>
    </row>
    <row r="7" spans="1:5" x14ac:dyDescent="0.2">
      <c r="A7" s="473" t="s">
        <v>507</v>
      </c>
      <c r="B7" s="473" t="s">
        <v>471</v>
      </c>
      <c r="C7" s="474">
        <v>1</v>
      </c>
      <c r="D7" s="474">
        <v>1</v>
      </c>
      <c r="E7" s="718"/>
    </row>
    <row r="8" spans="1:5" x14ac:dyDescent="0.2">
      <c r="A8" s="473">
        <v>635</v>
      </c>
      <c r="B8" s="473" t="s">
        <v>108</v>
      </c>
      <c r="C8" s="474">
        <v>5</v>
      </c>
      <c r="D8" s="474">
        <v>5</v>
      </c>
      <c r="E8" s="719"/>
    </row>
    <row r="9" spans="1:5" x14ac:dyDescent="0.2">
      <c r="A9" s="473">
        <v>619</v>
      </c>
      <c r="B9" s="473" t="s">
        <v>15</v>
      </c>
      <c r="C9" s="474">
        <v>3</v>
      </c>
      <c r="D9" s="474">
        <v>3</v>
      </c>
      <c r="E9" s="475"/>
    </row>
    <row r="10" spans="1:5" ht="38.25" x14ac:dyDescent="0.2">
      <c r="A10" s="473">
        <v>619</v>
      </c>
      <c r="B10" s="473" t="s">
        <v>510</v>
      </c>
      <c r="C10" s="474">
        <v>1</v>
      </c>
      <c r="D10" s="474">
        <v>1</v>
      </c>
      <c r="E10" s="476" t="s">
        <v>511</v>
      </c>
    </row>
    <row r="11" spans="1:5" ht="38.25" x14ac:dyDescent="0.2">
      <c r="A11" s="473">
        <v>509</v>
      </c>
      <c r="B11" s="473" t="s">
        <v>512</v>
      </c>
      <c r="C11" s="474">
        <v>2</v>
      </c>
      <c r="D11" s="474">
        <v>2</v>
      </c>
      <c r="E11" s="476" t="s">
        <v>511</v>
      </c>
    </row>
    <row r="12" spans="1:5" x14ac:dyDescent="0.2">
      <c r="A12" s="473">
        <v>529</v>
      </c>
      <c r="B12" s="473" t="s">
        <v>513</v>
      </c>
      <c r="C12" s="474">
        <v>1</v>
      </c>
      <c r="D12" s="474">
        <v>1</v>
      </c>
      <c r="E12" s="475"/>
    </row>
    <row r="13" spans="1:5" ht="38.25" x14ac:dyDescent="0.2">
      <c r="A13" s="473">
        <v>202</v>
      </c>
      <c r="B13" s="473" t="s">
        <v>134</v>
      </c>
      <c r="C13" s="474">
        <v>1</v>
      </c>
      <c r="D13" s="474">
        <v>1</v>
      </c>
      <c r="E13" s="476" t="s">
        <v>511</v>
      </c>
    </row>
    <row r="14" spans="1:5" x14ac:dyDescent="0.2">
      <c r="A14" s="473">
        <v>595</v>
      </c>
      <c r="B14" s="473" t="s">
        <v>17</v>
      </c>
      <c r="C14" s="474">
        <v>22</v>
      </c>
      <c r="D14" s="474">
        <v>23</v>
      </c>
      <c r="E14" s="475"/>
    </row>
    <row r="15" spans="1:5" ht="102" x14ac:dyDescent="0.2">
      <c r="A15" s="473">
        <v>570</v>
      </c>
      <c r="B15" s="473" t="s">
        <v>37</v>
      </c>
      <c r="C15" s="474">
        <v>16</v>
      </c>
      <c r="D15" s="474">
        <v>20</v>
      </c>
      <c r="E15" s="476" t="s">
        <v>514</v>
      </c>
    </row>
    <row r="16" spans="1:5" ht="63.75" x14ac:dyDescent="0.2">
      <c r="A16" s="473">
        <v>529</v>
      </c>
      <c r="B16" s="473" t="s">
        <v>95</v>
      </c>
      <c r="C16" s="474">
        <v>9</v>
      </c>
      <c r="D16" s="474">
        <v>12</v>
      </c>
      <c r="E16" s="476" t="s">
        <v>515</v>
      </c>
    </row>
    <row r="17" spans="1:5" ht="38.25" x14ac:dyDescent="0.2">
      <c r="A17" s="473">
        <v>467</v>
      </c>
      <c r="B17" s="473" t="s">
        <v>516</v>
      </c>
      <c r="C17" s="474">
        <v>12</v>
      </c>
      <c r="D17" s="474">
        <v>9</v>
      </c>
      <c r="E17" s="476" t="s">
        <v>517</v>
      </c>
    </row>
    <row r="18" spans="1:5" ht="51" x14ac:dyDescent="0.2">
      <c r="A18" s="473">
        <v>341</v>
      </c>
      <c r="B18" s="473" t="s">
        <v>67</v>
      </c>
      <c r="C18" s="477">
        <v>4</v>
      </c>
      <c r="D18" s="477">
        <v>4</v>
      </c>
      <c r="E18" s="476" t="s">
        <v>518</v>
      </c>
    </row>
    <row r="19" spans="1:5" ht="63.75" x14ac:dyDescent="0.2">
      <c r="A19" s="473">
        <v>156</v>
      </c>
      <c r="B19" s="473" t="s">
        <v>69</v>
      </c>
      <c r="C19" s="477">
        <v>7</v>
      </c>
      <c r="D19" s="477">
        <v>7</v>
      </c>
      <c r="E19" s="476" t="s">
        <v>519</v>
      </c>
    </row>
    <row r="20" spans="1:5" x14ac:dyDescent="0.2">
      <c r="A20" s="473">
        <v>185</v>
      </c>
      <c r="B20" s="473" t="s">
        <v>520</v>
      </c>
      <c r="C20" s="477">
        <v>5</v>
      </c>
      <c r="D20" s="477">
        <v>4</v>
      </c>
      <c r="E20" s="478"/>
    </row>
    <row r="21" spans="1:5" x14ac:dyDescent="0.2">
      <c r="A21" s="473">
        <v>156</v>
      </c>
      <c r="B21" s="473" t="s">
        <v>521</v>
      </c>
      <c r="C21" s="477">
        <v>3</v>
      </c>
      <c r="D21" s="477">
        <v>3</v>
      </c>
      <c r="E21" s="478"/>
    </row>
    <row r="22" spans="1:5" x14ac:dyDescent="0.2">
      <c r="A22" s="473">
        <v>124</v>
      </c>
      <c r="B22" s="473" t="s">
        <v>83</v>
      </c>
      <c r="C22" s="477">
        <v>1</v>
      </c>
      <c r="D22" s="477">
        <v>3</v>
      </c>
      <c r="E22" s="478"/>
    </row>
    <row r="23" spans="1:5" ht="38.25" x14ac:dyDescent="0.2">
      <c r="A23" s="473">
        <v>65</v>
      </c>
      <c r="B23" s="473" t="s">
        <v>138</v>
      </c>
      <c r="C23" s="477">
        <v>2</v>
      </c>
      <c r="D23" s="477">
        <v>1</v>
      </c>
      <c r="E23" s="476" t="s">
        <v>522</v>
      </c>
    </row>
    <row r="24" spans="1:5" ht="38.25" x14ac:dyDescent="0.2">
      <c r="A24" s="473">
        <v>38</v>
      </c>
      <c r="B24" s="473" t="s">
        <v>109</v>
      </c>
      <c r="C24" s="477">
        <v>7</v>
      </c>
      <c r="D24" s="477">
        <v>4</v>
      </c>
      <c r="E24" s="476" t="s">
        <v>523</v>
      </c>
    </row>
    <row r="25" spans="1:5" x14ac:dyDescent="0.2">
      <c r="A25" s="473">
        <v>52</v>
      </c>
      <c r="B25" s="473" t="s">
        <v>524</v>
      </c>
      <c r="C25" s="477">
        <v>2</v>
      </c>
      <c r="D25" s="477">
        <v>2</v>
      </c>
      <c r="E25" s="478"/>
    </row>
    <row r="26" spans="1:5" x14ac:dyDescent="0.2">
      <c r="A26" s="473">
        <v>52</v>
      </c>
      <c r="B26" s="473" t="s">
        <v>525</v>
      </c>
      <c r="C26" s="477">
        <v>5</v>
      </c>
      <c r="D26" s="477">
        <v>2</v>
      </c>
      <c r="E26" s="478"/>
    </row>
    <row r="27" spans="1:5" ht="102" x14ac:dyDescent="0.2">
      <c r="A27" s="473">
        <v>138</v>
      </c>
      <c r="B27" s="473" t="s">
        <v>526</v>
      </c>
      <c r="C27" s="477">
        <v>1</v>
      </c>
      <c r="D27" s="477">
        <v>2</v>
      </c>
      <c r="E27" s="476" t="s">
        <v>527</v>
      </c>
    </row>
    <row r="28" spans="1:5" x14ac:dyDescent="0.2">
      <c r="A28" s="473">
        <v>45</v>
      </c>
      <c r="B28" s="473" t="s">
        <v>528</v>
      </c>
      <c r="C28" s="477">
        <v>1</v>
      </c>
      <c r="D28" s="477">
        <v>12</v>
      </c>
      <c r="E28" s="478"/>
    </row>
    <row r="29" spans="1:5" ht="15" x14ac:dyDescent="0.2">
      <c r="A29" s="479"/>
      <c r="B29" s="480" t="s">
        <v>529</v>
      </c>
      <c r="C29" s="481">
        <f>SUM(C6:C28)</f>
        <v>112</v>
      </c>
      <c r="D29" s="481">
        <f>SUM(D6:D28)</f>
        <v>123</v>
      </c>
      <c r="E29" s="482"/>
    </row>
  </sheetData>
  <mergeCells count="3">
    <mergeCell ref="A1:E1"/>
    <mergeCell ref="A2:E2"/>
    <mergeCell ref="E6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9"/>
  <sheetViews>
    <sheetView zoomScale="78" zoomScaleNormal="78" workbookViewId="0">
      <selection activeCell="E8" sqref="E8"/>
    </sheetView>
  </sheetViews>
  <sheetFormatPr baseColWidth="10" defaultColWidth="10.85546875" defaultRowHeight="12.75" x14ac:dyDescent="0.2"/>
  <cols>
    <col min="1" max="1" width="7.28515625" customWidth="1"/>
    <col min="2" max="2" width="17.140625" style="336" customWidth="1"/>
    <col min="3" max="3" width="9.85546875" customWidth="1"/>
    <col min="4" max="4" width="39.42578125" customWidth="1"/>
    <col min="5" max="5" width="18" customWidth="1"/>
    <col min="6" max="6" width="19" style="4" customWidth="1"/>
    <col min="7" max="7" width="14.42578125" bestFit="1" customWidth="1"/>
    <col min="8" max="8" width="12" bestFit="1" customWidth="1"/>
    <col min="10" max="10" width="17.28515625" bestFit="1" customWidth="1"/>
    <col min="18" max="18" width="14.7109375" bestFit="1" customWidth="1"/>
    <col min="19" max="19" width="14.42578125" bestFit="1" customWidth="1"/>
    <col min="20" max="20" width="14.85546875" bestFit="1" customWidth="1"/>
    <col min="21" max="21" width="18.42578125" bestFit="1" customWidth="1"/>
    <col min="22" max="22" width="18.140625" customWidth="1"/>
    <col min="23" max="23" width="12.5703125" bestFit="1" customWidth="1"/>
    <col min="24" max="24" width="19.28515625" style="4" bestFit="1" customWidth="1"/>
    <col min="25" max="25" width="25.42578125" style="4" bestFit="1" customWidth="1"/>
  </cols>
  <sheetData>
    <row r="1" spans="1:25" ht="16.5" thickBot="1" x14ac:dyDescent="0.3">
      <c r="A1" s="702" t="s">
        <v>362</v>
      </c>
      <c r="B1" s="702"/>
      <c r="C1" s="702"/>
      <c r="D1" s="702"/>
      <c r="E1" s="702"/>
      <c r="F1" s="483" t="s">
        <v>530</v>
      </c>
      <c r="G1" s="484" t="s">
        <v>531</v>
      </c>
      <c r="H1" s="484" t="s">
        <v>532</v>
      </c>
      <c r="I1" s="484" t="s">
        <v>533</v>
      </c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5">
        <v>3.6900000000000002E-2</v>
      </c>
      <c r="X1" s="486"/>
    </row>
    <row r="2" spans="1:25" ht="36" customHeight="1" x14ac:dyDescent="0.25">
      <c r="A2" s="742" t="s">
        <v>534</v>
      </c>
      <c r="B2" s="742"/>
      <c r="C2" s="742"/>
      <c r="D2" s="742"/>
      <c r="E2" s="742"/>
      <c r="F2" s="487">
        <f>'[3]8'!U87</f>
        <v>4289606.2071449999</v>
      </c>
      <c r="G2" s="487">
        <f>F2/12</f>
        <v>357467.18392874999</v>
      </c>
      <c r="H2" s="487">
        <f>G2/30</f>
        <v>11915.572797625</v>
      </c>
      <c r="I2" s="487">
        <f>H2/8</f>
        <v>1489.446599703125</v>
      </c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"/>
      <c r="X2" s="486"/>
    </row>
    <row r="3" spans="1:25" ht="15.75" thickBot="1" x14ac:dyDescent="0.3">
      <c r="A3" s="489"/>
      <c r="B3" s="490"/>
      <c r="C3" s="489"/>
      <c r="D3" s="489"/>
      <c r="E3" s="489"/>
      <c r="F3" s="491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92"/>
      <c r="X3" s="486"/>
    </row>
    <row r="4" spans="1:25" ht="90" customHeight="1" thickBot="1" x14ac:dyDescent="0.25">
      <c r="A4" s="493" t="s">
        <v>104</v>
      </c>
      <c r="B4" s="494" t="s">
        <v>105</v>
      </c>
      <c r="C4" s="495" t="s">
        <v>106</v>
      </c>
      <c r="D4" s="496" t="s">
        <v>107</v>
      </c>
      <c r="E4" s="496" t="s">
        <v>117</v>
      </c>
      <c r="F4" s="497" t="s">
        <v>127</v>
      </c>
      <c r="G4" s="497" t="s">
        <v>535</v>
      </c>
      <c r="H4" s="497" t="s">
        <v>536</v>
      </c>
      <c r="I4" s="497" t="s">
        <v>537</v>
      </c>
      <c r="J4" s="497" t="s">
        <v>3</v>
      </c>
      <c r="K4" s="497" t="s">
        <v>131</v>
      </c>
      <c r="L4" s="497" t="s">
        <v>125</v>
      </c>
      <c r="M4" s="497" t="s">
        <v>122</v>
      </c>
      <c r="N4" s="497" t="s">
        <v>123</v>
      </c>
      <c r="O4" s="497" t="s">
        <v>538</v>
      </c>
      <c r="P4" s="497" t="s">
        <v>124</v>
      </c>
      <c r="Q4" s="497" t="s">
        <v>4</v>
      </c>
      <c r="R4" s="498" t="s">
        <v>539</v>
      </c>
      <c r="S4" s="499" t="s">
        <v>540</v>
      </c>
      <c r="T4" s="500" t="s">
        <v>541</v>
      </c>
      <c r="U4" s="501" t="s">
        <v>542</v>
      </c>
      <c r="V4" s="502" t="s">
        <v>543</v>
      </c>
      <c r="W4" s="503" t="s">
        <v>544</v>
      </c>
      <c r="X4" s="503" t="s">
        <v>545</v>
      </c>
    </row>
    <row r="5" spans="1:25" ht="25.5" x14ac:dyDescent="0.2">
      <c r="A5" s="504">
        <v>1</v>
      </c>
      <c r="B5" s="505" t="s">
        <v>37</v>
      </c>
      <c r="C5" s="506">
        <v>300993</v>
      </c>
      <c r="D5" s="507" t="s">
        <v>96</v>
      </c>
      <c r="E5" s="508" t="s">
        <v>111</v>
      </c>
      <c r="F5" s="509">
        <v>7105</v>
      </c>
      <c r="G5" s="509">
        <f t="shared" ref="G5:G18" si="0">F5</f>
        <v>7105</v>
      </c>
      <c r="H5" s="510">
        <f t="shared" ref="H5:H18" si="1">G5*0.0823</f>
        <v>584.74149999999997</v>
      </c>
      <c r="I5" s="510">
        <f t="shared" ref="I5:I18" si="2">(G5+H5)*0.0833</f>
        <v>640.55546694999998</v>
      </c>
      <c r="J5" s="510">
        <f t="shared" ref="J5:J18" si="3">G5+H5+I5</f>
        <v>8330.2969669499998</v>
      </c>
      <c r="K5" s="510">
        <f t="shared" ref="K5:K18" si="4">(J5-I5)*0.0508</f>
        <v>390.63886819999999</v>
      </c>
      <c r="L5" s="510">
        <f t="shared" ref="L5:L18" si="5">(J5-I5)*0.0925</f>
        <v>711.30108874999996</v>
      </c>
      <c r="M5" s="510">
        <f t="shared" ref="M5:M18" si="6">(J5-I5)*0.015</f>
        <v>115.34612249999999</v>
      </c>
      <c r="N5" s="510">
        <f t="shared" ref="N5:N18" si="7">(J5-I5)*0.03</f>
        <v>230.69224499999999</v>
      </c>
      <c r="O5" s="510">
        <f t="shared" ref="O5:O18" si="8">(J5-I5)*0.005</f>
        <v>38.448707500000005</v>
      </c>
      <c r="P5" s="510">
        <f t="shared" ref="P5:P18" si="9">(J5-I5)*0.0533</f>
        <v>409.86322195000002</v>
      </c>
      <c r="Q5" s="510">
        <f t="shared" ref="Q5:Q18" si="10">K5+L5+M5+N5+O5+P5</f>
        <v>1896.2902538999999</v>
      </c>
      <c r="R5" s="511">
        <f t="shared" ref="R5:R12" si="11">J5+Q5</f>
        <v>10226.58722085</v>
      </c>
      <c r="S5" s="512">
        <f>R5*1.5</f>
        <v>15339.880831275001</v>
      </c>
      <c r="T5" s="509">
        <f>R5*30</f>
        <v>306797.61662550003</v>
      </c>
      <c r="U5" s="509">
        <f>S5*30</f>
        <v>460196.42493825004</v>
      </c>
      <c r="V5" s="513">
        <f>T5+U5</f>
        <v>766994.04156375001</v>
      </c>
      <c r="W5" s="743" t="s">
        <v>546</v>
      </c>
      <c r="X5" s="723">
        <f>V5+V6+V7+V8+V9+V10+V11+V12+V13</f>
        <v>2765316.4908767701</v>
      </c>
      <c r="Y5" s="514" t="s">
        <v>547</v>
      </c>
    </row>
    <row r="6" spans="1:25" ht="25.5" x14ac:dyDescent="0.2">
      <c r="A6" s="515">
        <v>2</v>
      </c>
      <c r="B6" s="516" t="s">
        <v>37</v>
      </c>
      <c r="C6" s="517" t="s">
        <v>548</v>
      </c>
      <c r="D6" s="518" t="s">
        <v>42</v>
      </c>
      <c r="E6" s="519" t="s">
        <v>111</v>
      </c>
      <c r="F6" s="520">
        <v>6415</v>
      </c>
      <c r="G6" s="520">
        <f t="shared" si="0"/>
        <v>6415</v>
      </c>
      <c r="H6" s="520">
        <f t="shared" si="1"/>
        <v>527.95449999999994</v>
      </c>
      <c r="I6" s="520">
        <f t="shared" si="2"/>
        <v>578.34810985000001</v>
      </c>
      <c r="J6" s="520">
        <f t="shared" si="3"/>
        <v>7521.3026098499995</v>
      </c>
      <c r="K6" s="520">
        <f t="shared" si="4"/>
        <v>352.70208859999997</v>
      </c>
      <c r="L6" s="520">
        <f t="shared" si="5"/>
        <v>642.22329124999999</v>
      </c>
      <c r="M6" s="520">
        <f t="shared" si="6"/>
        <v>104.1443175</v>
      </c>
      <c r="N6" s="520">
        <f t="shared" si="7"/>
        <v>208.288635</v>
      </c>
      <c r="O6" s="520">
        <f t="shared" si="8"/>
        <v>34.714772500000002</v>
      </c>
      <c r="P6" s="520">
        <f t="shared" si="9"/>
        <v>370.05947485000002</v>
      </c>
      <c r="Q6" s="520">
        <f t="shared" si="10"/>
        <v>1712.1325796999997</v>
      </c>
      <c r="R6" s="521">
        <f t="shared" si="11"/>
        <v>9233.4351895499985</v>
      </c>
      <c r="S6" s="522">
        <f t="shared" ref="S6:S35" si="12">R6*1.5</f>
        <v>13850.152784324997</v>
      </c>
      <c r="T6" s="520">
        <f>R6*10</f>
        <v>92334.351895499989</v>
      </c>
      <c r="U6" s="520">
        <f>S6*5</f>
        <v>69250.763921624981</v>
      </c>
      <c r="V6" s="523">
        <f t="shared" ref="V6:V18" si="13">T6+U6</f>
        <v>161585.11581712496</v>
      </c>
      <c r="W6" s="744"/>
      <c r="X6" s="723"/>
    </row>
    <row r="7" spans="1:25" ht="35.25" customHeight="1" x14ac:dyDescent="0.2">
      <c r="A7" s="515">
        <v>3</v>
      </c>
      <c r="B7" s="524" t="s">
        <v>37</v>
      </c>
      <c r="C7" s="517" t="s">
        <v>549</v>
      </c>
      <c r="D7" s="518" t="s">
        <v>550</v>
      </c>
      <c r="E7" s="519" t="s">
        <v>111</v>
      </c>
      <c r="F7" s="520">
        <v>5602</v>
      </c>
      <c r="G7" s="520">
        <f t="shared" si="0"/>
        <v>5602</v>
      </c>
      <c r="H7" s="520">
        <f t="shared" si="1"/>
        <v>461.0446</v>
      </c>
      <c r="I7" s="520">
        <f t="shared" si="2"/>
        <v>505.05161518</v>
      </c>
      <c r="J7" s="520">
        <f t="shared" si="3"/>
        <v>6568.0962151800004</v>
      </c>
      <c r="K7" s="520">
        <f t="shared" si="4"/>
        <v>308.00266568000001</v>
      </c>
      <c r="L7" s="520">
        <f t="shared" si="5"/>
        <v>560.83162549999997</v>
      </c>
      <c r="M7" s="520">
        <f t="shared" si="6"/>
        <v>90.945668999999995</v>
      </c>
      <c r="N7" s="520">
        <f t="shared" si="7"/>
        <v>181.89133799999999</v>
      </c>
      <c r="O7" s="520">
        <f t="shared" si="8"/>
        <v>30.315223000000003</v>
      </c>
      <c r="P7" s="520">
        <f t="shared" si="9"/>
        <v>323.16027718000004</v>
      </c>
      <c r="Q7" s="520">
        <f t="shared" si="10"/>
        <v>1495.14679836</v>
      </c>
      <c r="R7" s="521">
        <f t="shared" si="11"/>
        <v>8063.2430135400009</v>
      </c>
      <c r="S7" s="522">
        <f t="shared" si="12"/>
        <v>12094.864520310002</v>
      </c>
      <c r="T7" s="520">
        <f>R7*30</f>
        <v>241897.29040620002</v>
      </c>
      <c r="U7" s="520">
        <f>S7*6</f>
        <v>72569.187121860014</v>
      </c>
      <c r="V7" s="523">
        <f t="shared" si="13"/>
        <v>314466.47752806003</v>
      </c>
      <c r="W7" s="744"/>
      <c r="X7" s="723"/>
    </row>
    <row r="8" spans="1:25" ht="25.5" x14ac:dyDescent="0.2">
      <c r="A8" s="515">
        <v>4</v>
      </c>
      <c r="B8" s="516" t="s">
        <v>37</v>
      </c>
      <c r="C8" s="517">
        <v>38316</v>
      </c>
      <c r="D8" s="518" t="s">
        <v>43</v>
      </c>
      <c r="E8" s="519" t="s">
        <v>111</v>
      </c>
      <c r="F8" s="520">
        <v>6155</v>
      </c>
      <c r="G8" s="520">
        <f t="shared" si="0"/>
        <v>6155</v>
      </c>
      <c r="H8" s="520">
        <f t="shared" si="1"/>
        <v>506.55649999999997</v>
      </c>
      <c r="I8" s="520">
        <f t="shared" si="2"/>
        <v>554.90765644999999</v>
      </c>
      <c r="J8" s="520">
        <f t="shared" si="3"/>
        <v>7216.4641564499998</v>
      </c>
      <c r="K8" s="520">
        <f t="shared" si="4"/>
        <v>338.40707019999996</v>
      </c>
      <c r="L8" s="520">
        <f t="shared" si="5"/>
        <v>616.19397624999999</v>
      </c>
      <c r="M8" s="520">
        <f t="shared" si="6"/>
        <v>99.923347499999991</v>
      </c>
      <c r="N8" s="520">
        <f t="shared" si="7"/>
        <v>199.84669499999998</v>
      </c>
      <c r="O8" s="520">
        <f t="shared" si="8"/>
        <v>33.307782500000002</v>
      </c>
      <c r="P8" s="520">
        <f t="shared" si="9"/>
        <v>355.06096144999998</v>
      </c>
      <c r="Q8" s="520">
        <f t="shared" si="10"/>
        <v>1642.7398329</v>
      </c>
      <c r="R8" s="521">
        <f t="shared" si="11"/>
        <v>8859.2039893500005</v>
      </c>
      <c r="S8" s="522">
        <f t="shared" si="12"/>
        <v>13288.805984025001</v>
      </c>
      <c r="T8" s="520">
        <f>R8*30</f>
        <v>265776.11968050001</v>
      </c>
      <c r="U8" s="520">
        <f>S8*10</f>
        <v>132888.05984025</v>
      </c>
      <c r="V8" s="523">
        <f t="shared" si="13"/>
        <v>398664.17952075001</v>
      </c>
      <c r="W8" s="744"/>
      <c r="X8" s="723"/>
    </row>
    <row r="9" spans="1:25" ht="25.5" x14ac:dyDescent="0.2">
      <c r="A9" s="515">
        <v>5</v>
      </c>
      <c r="B9" s="516" t="s">
        <v>95</v>
      </c>
      <c r="C9" s="517">
        <v>300992</v>
      </c>
      <c r="D9" s="518" t="s">
        <v>48</v>
      </c>
      <c r="E9" s="519" t="s">
        <v>111</v>
      </c>
      <c r="F9" s="520">
        <v>5825</v>
      </c>
      <c r="G9" s="520">
        <f t="shared" si="0"/>
        <v>5825</v>
      </c>
      <c r="H9" s="520">
        <f t="shared" si="1"/>
        <v>479.39749999999998</v>
      </c>
      <c r="I9" s="520">
        <f t="shared" si="2"/>
        <v>525.15631174999999</v>
      </c>
      <c r="J9" s="520">
        <f t="shared" si="3"/>
        <v>6829.55381175</v>
      </c>
      <c r="K9" s="520">
        <f t="shared" si="4"/>
        <v>320.26339300000001</v>
      </c>
      <c r="L9" s="520">
        <f t="shared" si="5"/>
        <v>583.15676874999997</v>
      </c>
      <c r="M9" s="520">
        <f t="shared" si="6"/>
        <v>94.565962499999998</v>
      </c>
      <c r="N9" s="520">
        <f t="shared" si="7"/>
        <v>189.131925</v>
      </c>
      <c r="O9" s="520">
        <f t="shared" si="8"/>
        <v>31.521987500000002</v>
      </c>
      <c r="P9" s="520">
        <f t="shared" si="9"/>
        <v>336.02438675000002</v>
      </c>
      <c r="Q9" s="520">
        <f t="shared" si="10"/>
        <v>1554.6644235000001</v>
      </c>
      <c r="R9" s="521">
        <f t="shared" si="11"/>
        <v>8384.2182352500004</v>
      </c>
      <c r="S9" s="522">
        <f t="shared" si="12"/>
        <v>12576.327352875</v>
      </c>
      <c r="T9" s="520">
        <f>R9*20</f>
        <v>167684.36470500001</v>
      </c>
      <c r="U9" s="520">
        <f>S9*10</f>
        <v>125763.27352875</v>
      </c>
      <c r="V9" s="523">
        <f t="shared" si="13"/>
        <v>293447.63823375001</v>
      </c>
      <c r="W9" s="744"/>
      <c r="X9" s="723"/>
      <c r="Y9" s="4">
        <f>X5+X14</f>
        <v>5176156.1995752156</v>
      </c>
    </row>
    <row r="10" spans="1:25" ht="25.5" x14ac:dyDescent="0.2">
      <c r="A10" s="515">
        <v>6</v>
      </c>
      <c r="B10" s="516" t="s">
        <v>143</v>
      </c>
      <c r="C10" s="517">
        <v>38370</v>
      </c>
      <c r="D10" s="518" t="s">
        <v>52</v>
      </c>
      <c r="E10" s="519" t="s">
        <v>111</v>
      </c>
      <c r="F10" s="520">
        <v>4120</v>
      </c>
      <c r="G10" s="520">
        <f t="shared" si="0"/>
        <v>4120</v>
      </c>
      <c r="H10" s="520">
        <f t="shared" si="1"/>
        <v>339.07599999999996</v>
      </c>
      <c r="I10" s="520">
        <f t="shared" si="2"/>
        <v>371.44103080000002</v>
      </c>
      <c r="J10" s="520">
        <f t="shared" si="3"/>
        <v>4830.5170307999997</v>
      </c>
      <c r="K10" s="520">
        <f t="shared" si="4"/>
        <v>226.52106079999999</v>
      </c>
      <c r="L10" s="520">
        <f t="shared" si="5"/>
        <v>412.46453000000002</v>
      </c>
      <c r="M10" s="520">
        <f t="shared" si="6"/>
        <v>66.886139999999997</v>
      </c>
      <c r="N10" s="520">
        <f t="shared" si="7"/>
        <v>133.77227999999999</v>
      </c>
      <c r="O10" s="520">
        <f t="shared" si="8"/>
        <v>22.295380000000002</v>
      </c>
      <c r="P10" s="520">
        <f t="shared" si="9"/>
        <v>237.6687508</v>
      </c>
      <c r="Q10" s="520">
        <f t="shared" si="10"/>
        <v>1099.6081416</v>
      </c>
      <c r="R10" s="521">
        <f t="shared" si="11"/>
        <v>5930.1251723999994</v>
      </c>
      <c r="S10" s="522">
        <f t="shared" si="12"/>
        <v>8895.1877585999991</v>
      </c>
      <c r="T10" s="520">
        <f>R10*30</f>
        <v>177903.75517199998</v>
      </c>
      <c r="U10" s="520">
        <f>S10*24</f>
        <v>213484.50620639999</v>
      </c>
      <c r="V10" s="523">
        <f t="shared" si="13"/>
        <v>391388.26137839997</v>
      </c>
      <c r="W10" s="744"/>
      <c r="X10" s="723"/>
    </row>
    <row r="11" spans="1:25" ht="25.5" x14ac:dyDescent="0.2">
      <c r="A11" s="515">
        <v>7</v>
      </c>
      <c r="B11" s="516" t="s">
        <v>143</v>
      </c>
      <c r="C11" s="517">
        <v>400001</v>
      </c>
      <c r="D11" s="518" t="s">
        <v>53</v>
      </c>
      <c r="E11" s="519" t="s">
        <v>111</v>
      </c>
      <c r="F11" s="520">
        <v>3340</v>
      </c>
      <c r="G11" s="520">
        <f t="shared" si="0"/>
        <v>3340</v>
      </c>
      <c r="H11" s="520">
        <f t="shared" si="1"/>
        <v>274.88200000000001</v>
      </c>
      <c r="I11" s="520">
        <f t="shared" si="2"/>
        <v>301.11967060000001</v>
      </c>
      <c r="J11" s="520">
        <f t="shared" si="3"/>
        <v>3916.0016706000001</v>
      </c>
      <c r="K11" s="520">
        <f t="shared" si="4"/>
        <v>183.6360056</v>
      </c>
      <c r="L11" s="520">
        <f t="shared" si="5"/>
        <v>334.37658499999998</v>
      </c>
      <c r="M11" s="520">
        <f t="shared" si="6"/>
        <v>54.223230000000001</v>
      </c>
      <c r="N11" s="520">
        <f t="shared" si="7"/>
        <v>108.44646</v>
      </c>
      <c r="O11" s="520">
        <f t="shared" si="8"/>
        <v>18.07441</v>
      </c>
      <c r="P11" s="520">
        <f t="shared" si="9"/>
        <v>192.6732106</v>
      </c>
      <c r="Q11" s="520">
        <f t="shared" si="10"/>
        <v>891.4299011999999</v>
      </c>
      <c r="R11" s="521">
        <f t="shared" si="11"/>
        <v>4807.4315717999998</v>
      </c>
      <c r="S11" s="522">
        <f t="shared" si="12"/>
        <v>7211.1473576999997</v>
      </c>
      <c r="T11" s="520">
        <f>R11*30</f>
        <v>144222.94715399999</v>
      </c>
      <c r="U11" s="520">
        <f>S11*10</f>
        <v>72111.473576999997</v>
      </c>
      <c r="V11" s="523">
        <f t="shared" si="13"/>
        <v>216334.42073099999</v>
      </c>
      <c r="W11" s="744"/>
      <c r="X11" s="723"/>
    </row>
    <row r="12" spans="1:25" ht="25.5" x14ac:dyDescent="0.2">
      <c r="A12" s="515">
        <v>8</v>
      </c>
      <c r="B12" s="516" t="s">
        <v>69</v>
      </c>
      <c r="C12" s="517">
        <v>300946</v>
      </c>
      <c r="D12" s="518" t="s">
        <v>70</v>
      </c>
      <c r="E12" s="519" t="s">
        <v>111</v>
      </c>
      <c r="F12" s="520">
        <v>2265</v>
      </c>
      <c r="G12" s="520">
        <f t="shared" si="0"/>
        <v>2265</v>
      </c>
      <c r="H12" s="520">
        <f t="shared" si="1"/>
        <v>186.40950000000001</v>
      </c>
      <c r="I12" s="520">
        <f t="shared" si="2"/>
        <v>204.20241135000001</v>
      </c>
      <c r="J12" s="520">
        <f t="shared" si="3"/>
        <v>2655.6119113500004</v>
      </c>
      <c r="K12" s="520">
        <f t="shared" si="4"/>
        <v>124.5316026</v>
      </c>
      <c r="L12" s="520">
        <f t="shared" si="5"/>
        <v>226.75537875000001</v>
      </c>
      <c r="M12" s="520">
        <f t="shared" si="6"/>
        <v>36.771142500000003</v>
      </c>
      <c r="N12" s="520">
        <f t="shared" si="7"/>
        <v>73.542285000000007</v>
      </c>
      <c r="O12" s="520">
        <f t="shared" si="8"/>
        <v>12.257047500000001</v>
      </c>
      <c r="P12" s="520">
        <f t="shared" si="9"/>
        <v>130.66012635000001</v>
      </c>
      <c r="Q12" s="520">
        <f t="shared" si="10"/>
        <v>604.51758270000005</v>
      </c>
      <c r="R12" s="521">
        <f t="shared" si="11"/>
        <v>3260.1294940500002</v>
      </c>
      <c r="S12" s="522">
        <f t="shared" si="12"/>
        <v>4890.1942410749998</v>
      </c>
      <c r="T12" s="520">
        <f>R12*29</f>
        <v>94543.75532745001</v>
      </c>
      <c r="U12" s="520">
        <f>S12*10</f>
        <v>48901.942410749994</v>
      </c>
      <c r="V12" s="523">
        <f t="shared" si="13"/>
        <v>143445.69773820002</v>
      </c>
      <c r="W12" s="744"/>
      <c r="X12" s="723"/>
    </row>
    <row r="13" spans="1:25" ht="20.25" customHeight="1" thickBot="1" x14ac:dyDescent="0.25">
      <c r="A13" s="515">
        <v>9</v>
      </c>
      <c r="B13" s="516" t="s">
        <v>551</v>
      </c>
      <c r="C13" s="517" t="s">
        <v>115</v>
      </c>
      <c r="D13" s="518" t="s">
        <v>552</v>
      </c>
      <c r="E13" s="519" t="s">
        <v>111</v>
      </c>
      <c r="F13" s="520">
        <v>1175</v>
      </c>
      <c r="G13" s="520">
        <f t="shared" si="0"/>
        <v>1175</v>
      </c>
      <c r="H13" s="520">
        <f t="shared" si="1"/>
        <v>96.702500000000001</v>
      </c>
      <c r="I13" s="520">
        <f t="shared" si="2"/>
        <v>105.93281825000001</v>
      </c>
      <c r="J13" s="520">
        <f t="shared" si="3"/>
        <v>1377.6353182500002</v>
      </c>
      <c r="K13" s="520">
        <f t="shared" si="4"/>
        <v>64.602486999999996</v>
      </c>
      <c r="L13" s="520">
        <f t="shared" si="5"/>
        <v>117.63248125000001</v>
      </c>
      <c r="M13" s="520">
        <f t="shared" si="6"/>
        <v>19.075537499999999</v>
      </c>
      <c r="N13" s="520">
        <f t="shared" si="7"/>
        <v>38.151074999999999</v>
      </c>
      <c r="O13" s="520">
        <f t="shared" si="8"/>
        <v>6.3585125000000007</v>
      </c>
      <c r="P13" s="520">
        <f t="shared" si="9"/>
        <v>67.781743250000005</v>
      </c>
      <c r="Q13" s="520">
        <f t="shared" si="10"/>
        <v>313.60183649999999</v>
      </c>
      <c r="R13" s="521">
        <f t="shared" ref="R13:R18" si="14">J13+Q78</f>
        <v>1815.8772038100001</v>
      </c>
      <c r="S13" s="522">
        <f t="shared" si="12"/>
        <v>2723.8158057150004</v>
      </c>
      <c r="T13" s="520">
        <f>R13*30</f>
        <v>54476.316114300003</v>
      </c>
      <c r="U13" s="520">
        <f>S13*9</f>
        <v>24514.342251435002</v>
      </c>
      <c r="V13" s="523">
        <f t="shared" si="13"/>
        <v>78990.658365734998</v>
      </c>
      <c r="W13" s="745"/>
      <c r="X13" s="729"/>
    </row>
    <row r="14" spans="1:25" ht="34.5" customHeight="1" x14ac:dyDescent="0.2">
      <c r="A14" s="515">
        <v>10</v>
      </c>
      <c r="B14" s="516" t="s">
        <v>116</v>
      </c>
      <c r="C14" s="517">
        <v>408999</v>
      </c>
      <c r="D14" s="518" t="s">
        <v>92</v>
      </c>
      <c r="E14" s="525" t="s">
        <v>110</v>
      </c>
      <c r="F14" s="520">
        <v>2137</v>
      </c>
      <c r="G14" s="520">
        <f t="shared" si="0"/>
        <v>2137</v>
      </c>
      <c r="H14" s="520">
        <f t="shared" si="1"/>
        <v>175.8751</v>
      </c>
      <c r="I14" s="520">
        <f t="shared" si="2"/>
        <v>192.66249583000001</v>
      </c>
      <c r="J14" s="520">
        <f t="shared" si="3"/>
        <v>2505.5375958300001</v>
      </c>
      <c r="K14" s="520">
        <f t="shared" si="4"/>
        <v>117.49405508000001</v>
      </c>
      <c r="L14" s="520">
        <f t="shared" si="5"/>
        <v>213.94094675000002</v>
      </c>
      <c r="M14" s="520">
        <f t="shared" si="6"/>
        <v>34.693126499999998</v>
      </c>
      <c r="N14" s="520">
        <f t="shared" si="7"/>
        <v>69.386252999999996</v>
      </c>
      <c r="O14" s="520">
        <f t="shared" si="8"/>
        <v>11.564375500000001</v>
      </c>
      <c r="P14" s="520">
        <f t="shared" si="9"/>
        <v>123.27624283000002</v>
      </c>
      <c r="Q14" s="520">
        <f t="shared" si="10"/>
        <v>570.35499966000009</v>
      </c>
      <c r="R14" s="521">
        <f t="shared" si="14"/>
        <v>3075.8925954900001</v>
      </c>
      <c r="S14" s="522">
        <f t="shared" si="12"/>
        <v>4613.8388932349999</v>
      </c>
      <c r="T14" s="520">
        <f>R14*30</f>
        <v>92276.777864700009</v>
      </c>
      <c r="U14" s="520">
        <f>S14*94</f>
        <v>433700.85596408998</v>
      </c>
      <c r="V14" s="523">
        <f t="shared" si="13"/>
        <v>525977.63382878993</v>
      </c>
      <c r="W14" s="746" t="s">
        <v>553</v>
      </c>
      <c r="X14" s="722">
        <f>V14+V15+V16+V17+V18</f>
        <v>2410839.708698445</v>
      </c>
      <c r="Y14" s="514" t="s">
        <v>554</v>
      </c>
    </row>
    <row r="15" spans="1:25" ht="39.75" customHeight="1" x14ac:dyDescent="0.2">
      <c r="A15" s="515">
        <v>11</v>
      </c>
      <c r="B15" s="516" t="s">
        <v>116</v>
      </c>
      <c r="C15" s="526">
        <v>408612</v>
      </c>
      <c r="D15" s="518" t="s">
        <v>555</v>
      </c>
      <c r="E15" s="525" t="s">
        <v>110</v>
      </c>
      <c r="F15" s="520">
        <v>2300</v>
      </c>
      <c r="G15" s="520">
        <f t="shared" si="0"/>
        <v>2300</v>
      </c>
      <c r="H15" s="520">
        <f t="shared" si="1"/>
        <v>189.29</v>
      </c>
      <c r="I15" s="520">
        <f t="shared" si="2"/>
        <v>207.357857</v>
      </c>
      <c r="J15" s="520">
        <f t="shared" si="3"/>
        <v>2696.6478569999999</v>
      </c>
      <c r="K15" s="520">
        <f t="shared" si="4"/>
        <v>126.45593199999999</v>
      </c>
      <c r="L15" s="520">
        <f t="shared" si="5"/>
        <v>230.25932499999999</v>
      </c>
      <c r="M15" s="520">
        <f t="shared" si="6"/>
        <v>37.339349999999996</v>
      </c>
      <c r="N15" s="520">
        <f t="shared" si="7"/>
        <v>74.678699999999992</v>
      </c>
      <c r="O15" s="520">
        <f t="shared" si="8"/>
        <v>12.44645</v>
      </c>
      <c r="P15" s="520">
        <f t="shared" si="9"/>
        <v>132.679157</v>
      </c>
      <c r="Q15" s="520">
        <f t="shared" si="10"/>
        <v>613.85891399999991</v>
      </c>
      <c r="R15" s="521">
        <f t="shared" si="14"/>
        <v>3310.5067709999998</v>
      </c>
      <c r="S15" s="522">
        <f t="shared" si="12"/>
        <v>4965.7601564999995</v>
      </c>
      <c r="T15" s="520">
        <f>R15*30</f>
        <v>99315.203129999994</v>
      </c>
      <c r="U15" s="520">
        <f>S15*94</f>
        <v>466781.45471099997</v>
      </c>
      <c r="V15" s="523">
        <f t="shared" si="13"/>
        <v>566096.65784100001</v>
      </c>
      <c r="W15" s="747"/>
      <c r="X15" s="723"/>
      <c r="Y15" s="527">
        <f>40+44+40+44+110+104+110+104+50</f>
        <v>646</v>
      </c>
    </row>
    <row r="16" spans="1:25" ht="39.75" customHeight="1" x14ac:dyDescent="0.2">
      <c r="A16" s="515">
        <v>12</v>
      </c>
      <c r="B16" s="516" t="s">
        <v>85</v>
      </c>
      <c r="C16" s="517">
        <v>300943</v>
      </c>
      <c r="D16" s="518" t="s">
        <v>86</v>
      </c>
      <c r="E16" s="525" t="s">
        <v>110</v>
      </c>
      <c r="F16" s="520">
        <v>2015</v>
      </c>
      <c r="G16" s="520">
        <f t="shared" si="0"/>
        <v>2015</v>
      </c>
      <c r="H16" s="520">
        <f t="shared" si="1"/>
        <v>165.83449999999999</v>
      </c>
      <c r="I16" s="520">
        <f t="shared" si="2"/>
        <v>181.66351384999999</v>
      </c>
      <c r="J16" s="520">
        <f t="shared" si="3"/>
        <v>2362.49801385</v>
      </c>
      <c r="K16" s="520">
        <f t="shared" si="4"/>
        <v>110.7863926</v>
      </c>
      <c r="L16" s="520">
        <f t="shared" si="5"/>
        <v>201.72719125</v>
      </c>
      <c r="M16" s="520">
        <f t="shared" si="6"/>
        <v>32.712517499999997</v>
      </c>
      <c r="N16" s="520">
        <f t="shared" si="7"/>
        <v>65.425034999999994</v>
      </c>
      <c r="O16" s="520">
        <f t="shared" si="8"/>
        <v>10.9041725</v>
      </c>
      <c r="P16" s="520">
        <f t="shared" si="9"/>
        <v>116.23847884999999</v>
      </c>
      <c r="Q16" s="520">
        <f t="shared" si="10"/>
        <v>537.79378770000005</v>
      </c>
      <c r="R16" s="521">
        <f t="shared" si="14"/>
        <v>2362.49801385</v>
      </c>
      <c r="S16" s="522">
        <f t="shared" si="12"/>
        <v>3543.7470207750002</v>
      </c>
      <c r="T16" s="520">
        <f>R16*30</f>
        <v>70874.940415499994</v>
      </c>
      <c r="U16" s="520">
        <f>S16*89</f>
        <v>315393.48484897503</v>
      </c>
      <c r="V16" s="523">
        <f t="shared" si="13"/>
        <v>386268.42526447505</v>
      </c>
      <c r="W16" s="747"/>
      <c r="X16" s="723"/>
    </row>
    <row r="17" spans="1:25" ht="39.75" customHeight="1" x14ac:dyDescent="0.2">
      <c r="A17" s="515">
        <v>13</v>
      </c>
      <c r="B17" s="516" t="s">
        <v>85</v>
      </c>
      <c r="C17" s="517" t="s">
        <v>556</v>
      </c>
      <c r="D17" s="518" t="s">
        <v>557</v>
      </c>
      <c r="E17" s="525" t="s">
        <v>110</v>
      </c>
      <c r="F17" s="520">
        <v>1790</v>
      </c>
      <c r="G17" s="520">
        <f t="shared" si="0"/>
        <v>1790</v>
      </c>
      <c r="H17" s="520">
        <f t="shared" si="1"/>
        <v>147.31700000000001</v>
      </c>
      <c r="I17" s="520">
        <f t="shared" si="2"/>
        <v>161.37850610000001</v>
      </c>
      <c r="J17" s="520">
        <f t="shared" si="3"/>
        <v>2098.6955060999999</v>
      </c>
      <c r="K17" s="520">
        <f t="shared" si="4"/>
        <v>98.415703599999986</v>
      </c>
      <c r="L17" s="520">
        <f t="shared" si="5"/>
        <v>179.20182249999999</v>
      </c>
      <c r="M17" s="520">
        <f t="shared" si="6"/>
        <v>29.059754999999996</v>
      </c>
      <c r="N17" s="520">
        <f t="shared" si="7"/>
        <v>58.119509999999991</v>
      </c>
      <c r="O17" s="520">
        <f t="shared" si="8"/>
        <v>9.6865849999999991</v>
      </c>
      <c r="P17" s="520">
        <f t="shared" si="9"/>
        <v>103.25899609999999</v>
      </c>
      <c r="Q17" s="520">
        <f t="shared" si="10"/>
        <v>477.74237219999992</v>
      </c>
      <c r="R17" s="521">
        <f t="shared" si="14"/>
        <v>4015.2697936799996</v>
      </c>
      <c r="S17" s="522">
        <f>R17*1.5</f>
        <v>6022.9046905199993</v>
      </c>
      <c r="T17" s="520">
        <f>R17*30</f>
        <v>120458.09381039999</v>
      </c>
      <c r="U17" s="520">
        <f>S17*89</f>
        <v>536038.51745627995</v>
      </c>
      <c r="V17" s="523">
        <f t="shared" si="13"/>
        <v>656496.61126667995</v>
      </c>
      <c r="W17" s="748"/>
      <c r="X17" s="723"/>
    </row>
    <row r="18" spans="1:25" ht="39.75" customHeight="1" thickBot="1" x14ac:dyDescent="0.25">
      <c r="A18" s="528">
        <v>14</v>
      </c>
      <c r="B18" s="529" t="s">
        <v>69</v>
      </c>
      <c r="C18" s="530" t="s">
        <v>558</v>
      </c>
      <c r="D18" s="531" t="s">
        <v>71</v>
      </c>
      <c r="E18" s="532" t="s">
        <v>113</v>
      </c>
      <c r="F18" s="533">
        <v>2318</v>
      </c>
      <c r="G18" s="533">
        <f t="shared" si="0"/>
        <v>2318</v>
      </c>
      <c r="H18" s="533">
        <f t="shared" si="1"/>
        <v>190.7714</v>
      </c>
      <c r="I18" s="533">
        <f t="shared" si="2"/>
        <v>208.98065762000002</v>
      </c>
      <c r="J18" s="533">
        <f t="shared" si="3"/>
        <v>2717.75205762</v>
      </c>
      <c r="K18" s="533">
        <f t="shared" si="4"/>
        <v>127.44558712</v>
      </c>
      <c r="L18" s="533">
        <f t="shared" si="5"/>
        <v>232.06135449999999</v>
      </c>
      <c r="M18" s="533">
        <f t="shared" si="6"/>
        <v>37.631571000000001</v>
      </c>
      <c r="N18" s="533">
        <f t="shared" si="7"/>
        <v>75.263142000000002</v>
      </c>
      <c r="O18" s="533">
        <f t="shared" si="8"/>
        <v>12.543857000000001</v>
      </c>
      <c r="P18" s="533">
        <f t="shared" si="9"/>
        <v>133.71751562</v>
      </c>
      <c r="Q18" s="533">
        <f t="shared" si="10"/>
        <v>618.66302724000002</v>
      </c>
      <c r="R18" s="534">
        <f t="shared" si="14"/>
        <v>4416.0060879599996</v>
      </c>
      <c r="S18" s="535">
        <f>R18*1.5</f>
        <v>6624.0091319399999</v>
      </c>
      <c r="T18" s="533">
        <f>R18*25</f>
        <v>110400.15219899999</v>
      </c>
      <c r="U18" s="533">
        <f>S18*25</f>
        <v>165600.22829850001</v>
      </c>
      <c r="V18" s="536">
        <f t="shared" si="13"/>
        <v>276000.38049750001</v>
      </c>
      <c r="W18" s="749"/>
      <c r="X18" s="729"/>
    </row>
    <row r="19" spans="1:25" ht="19.5" thickBot="1" x14ac:dyDescent="0.35">
      <c r="A19" s="537"/>
      <c r="B19" s="538"/>
      <c r="C19" s="539"/>
      <c r="D19" s="540"/>
      <c r="E19" s="541"/>
      <c r="F19" s="542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3">
        <f>V13+V12+V11+V10+V9+V8+V7+V6+V5</f>
        <v>2765316.4908767701</v>
      </c>
      <c r="V19" s="543">
        <f>V18+V17+V16+V15+V14</f>
        <v>2410839.708698445</v>
      </c>
      <c r="W19" s="543">
        <f>V19+U19</f>
        <v>5176156.1995752156</v>
      </c>
      <c r="X19" s="544">
        <f>SUM(X5:X18)</f>
        <v>5176156.1995752156</v>
      </c>
    </row>
    <row r="20" spans="1:25" ht="30" customHeight="1" x14ac:dyDescent="0.2">
      <c r="A20" s="504">
        <v>1</v>
      </c>
      <c r="B20" s="505" t="s">
        <v>17</v>
      </c>
      <c r="C20" s="506">
        <v>400005</v>
      </c>
      <c r="D20" s="507" t="s">
        <v>33</v>
      </c>
      <c r="E20" s="508" t="s">
        <v>114</v>
      </c>
      <c r="F20" s="509">
        <v>7744</v>
      </c>
      <c r="G20" s="509">
        <f t="shared" ref="G20:G22" si="15">F20</f>
        <v>7744</v>
      </c>
      <c r="H20" s="509">
        <f t="shared" ref="H20:H22" si="16">G20*0.0823</f>
        <v>637.33119999999997</v>
      </c>
      <c r="I20" s="509">
        <f t="shared" ref="I20:I22" si="17">(G20+H20)*0.0833</f>
        <v>698.16488895999998</v>
      </c>
      <c r="J20" s="509">
        <f t="shared" ref="J20:J22" si="18">G20+H20+I20</f>
        <v>9079.4960889600006</v>
      </c>
      <c r="K20" s="509">
        <f t="shared" ref="K20:K22" si="19">(J20-I20)*0.0508</f>
        <v>425.77162496</v>
      </c>
      <c r="L20" s="509">
        <f t="shared" ref="L20:L22" si="20">(J20-I20)*0.0925</f>
        <v>775.27313600000002</v>
      </c>
      <c r="M20" s="509">
        <f t="shared" ref="M20:M22" si="21">(J20-I20)*0.015</f>
        <v>125.71996800000001</v>
      </c>
      <c r="N20" s="509">
        <f t="shared" ref="N20:N22" si="22">(J20-I20)*0.03</f>
        <v>251.43993600000002</v>
      </c>
      <c r="O20" s="509">
        <f t="shared" ref="O20:O22" si="23">(J20-I20)*0.005</f>
        <v>41.906656000000005</v>
      </c>
      <c r="P20" s="509">
        <f t="shared" ref="P20:P22" si="24">(J20-I20)*0.0533</f>
        <v>446.72495296000005</v>
      </c>
      <c r="Q20" s="509">
        <f t="shared" ref="Q20:Q22" si="25">K20+L20+M20+N20+O20+P20</f>
        <v>2066.8362739200002</v>
      </c>
      <c r="R20" s="511">
        <f>J20+Q84</f>
        <v>10658.714869020001</v>
      </c>
      <c r="S20" s="512">
        <f t="shared" si="12"/>
        <v>15988.072303530002</v>
      </c>
      <c r="T20" s="509">
        <f>R20*4</f>
        <v>42634.859476080004</v>
      </c>
      <c r="U20" s="509">
        <f>S20*6</f>
        <v>95928.433821180006</v>
      </c>
      <c r="V20" s="513">
        <f>U20+T20</f>
        <v>138563.29329726001</v>
      </c>
      <c r="W20" s="736" t="s">
        <v>559</v>
      </c>
      <c r="X20" s="730">
        <f>V22+V21+V20</f>
        <v>475580.07771545998</v>
      </c>
      <c r="Y20" s="514" t="s">
        <v>560</v>
      </c>
    </row>
    <row r="21" spans="1:25" ht="44.25" customHeight="1" x14ac:dyDescent="0.2">
      <c r="A21" s="515">
        <v>2</v>
      </c>
      <c r="B21" s="516" t="s">
        <v>69</v>
      </c>
      <c r="C21" s="526" t="s">
        <v>561</v>
      </c>
      <c r="D21" s="518" t="s">
        <v>73</v>
      </c>
      <c r="E21" s="519" t="s">
        <v>114</v>
      </c>
      <c r="F21" s="520">
        <v>2289</v>
      </c>
      <c r="G21" s="520">
        <f t="shared" si="15"/>
        <v>2289</v>
      </c>
      <c r="H21" s="520">
        <f t="shared" si="16"/>
        <v>188.38470000000001</v>
      </c>
      <c r="I21" s="520">
        <f t="shared" si="17"/>
        <v>206.36614551</v>
      </c>
      <c r="J21" s="520">
        <f t="shared" si="18"/>
        <v>2683.7508455100001</v>
      </c>
      <c r="K21" s="520">
        <f t="shared" si="19"/>
        <v>125.85114276</v>
      </c>
      <c r="L21" s="520">
        <f t="shared" si="20"/>
        <v>229.15808475</v>
      </c>
      <c r="M21" s="520">
        <f t="shared" si="21"/>
        <v>37.160770499999998</v>
      </c>
      <c r="N21" s="520">
        <f t="shared" si="22"/>
        <v>74.321540999999996</v>
      </c>
      <c r="O21" s="520">
        <f t="shared" si="23"/>
        <v>12.3869235</v>
      </c>
      <c r="P21" s="520">
        <f t="shared" si="24"/>
        <v>132.04460451</v>
      </c>
      <c r="Q21" s="520">
        <f t="shared" si="25"/>
        <v>610.92306701999996</v>
      </c>
      <c r="R21" s="521">
        <f>J21+Q85</f>
        <v>4195.9789353899996</v>
      </c>
      <c r="S21" s="522">
        <f t="shared" si="12"/>
        <v>6293.9684030849994</v>
      </c>
      <c r="T21" s="520">
        <f>R21*15</f>
        <v>62939.684030849996</v>
      </c>
      <c r="U21" s="520">
        <f>S21*20</f>
        <v>125879.36806169999</v>
      </c>
      <c r="V21" s="523">
        <f>U21+T21</f>
        <v>188819.05209254997</v>
      </c>
      <c r="W21" s="737"/>
      <c r="X21" s="731"/>
    </row>
    <row r="22" spans="1:25" ht="37.5" customHeight="1" thickBot="1" x14ac:dyDescent="0.25">
      <c r="A22" s="528">
        <v>3</v>
      </c>
      <c r="B22" s="529" t="s">
        <v>69</v>
      </c>
      <c r="C22" s="545">
        <v>38367</v>
      </c>
      <c r="D22" s="531" t="s">
        <v>562</v>
      </c>
      <c r="E22" s="532" t="s">
        <v>114</v>
      </c>
      <c r="F22" s="533">
        <v>2319</v>
      </c>
      <c r="G22" s="533">
        <f t="shared" si="15"/>
        <v>2319</v>
      </c>
      <c r="H22" s="533">
        <f t="shared" si="16"/>
        <v>190.8537</v>
      </c>
      <c r="I22" s="533">
        <f t="shared" si="17"/>
        <v>209.07081321000001</v>
      </c>
      <c r="J22" s="533">
        <f t="shared" si="18"/>
        <v>2718.92451321</v>
      </c>
      <c r="K22" s="533">
        <f t="shared" si="19"/>
        <v>127.50056796</v>
      </c>
      <c r="L22" s="533">
        <f t="shared" si="20"/>
        <v>232.16146725000002</v>
      </c>
      <c r="M22" s="533">
        <f t="shared" si="21"/>
        <v>37.647805499999997</v>
      </c>
      <c r="N22" s="533">
        <f t="shared" si="22"/>
        <v>75.295610999999994</v>
      </c>
      <c r="O22" s="533">
        <f t="shared" si="23"/>
        <v>12.5492685</v>
      </c>
      <c r="P22" s="533">
        <f t="shared" si="24"/>
        <v>133.77520221</v>
      </c>
      <c r="Q22" s="533">
        <f t="shared" si="25"/>
        <v>618.92992242000003</v>
      </c>
      <c r="R22" s="534">
        <f>J22+Q86</f>
        <v>3293.2829405699999</v>
      </c>
      <c r="S22" s="535">
        <f t="shared" si="12"/>
        <v>4939.9244108550001</v>
      </c>
      <c r="T22" s="533">
        <f>R22*15</f>
        <v>49399.244108549996</v>
      </c>
      <c r="U22" s="533">
        <f>S22*20</f>
        <v>98798.488217100006</v>
      </c>
      <c r="V22" s="536">
        <f>U22+T22</f>
        <v>148197.73232564999</v>
      </c>
      <c r="W22" s="738"/>
      <c r="X22" s="732"/>
    </row>
    <row r="23" spans="1:25" ht="17.25" customHeight="1" thickBot="1" x14ac:dyDescent="0.25">
      <c r="A23" s="546"/>
      <c r="B23" s="547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8">
        <f>V22+V21+V20</f>
        <v>475580.07771545998</v>
      </c>
      <c r="W23" s="546"/>
      <c r="X23" s="546"/>
    </row>
    <row r="24" spans="1:25" ht="27" customHeight="1" thickBot="1" x14ac:dyDescent="0.25">
      <c r="A24" s="504">
        <v>75</v>
      </c>
      <c r="B24" s="505" t="s">
        <v>67</v>
      </c>
      <c r="C24" s="549">
        <v>509485</v>
      </c>
      <c r="D24" s="463" t="s">
        <v>188</v>
      </c>
      <c r="E24" s="508" t="s">
        <v>113</v>
      </c>
      <c r="F24" s="509">
        <v>1966</v>
      </c>
      <c r="G24" s="509">
        <f t="shared" ref="G24:G28" si="26">F24</f>
        <v>1966</v>
      </c>
      <c r="H24" s="509">
        <f t="shared" ref="H24:H28" si="27">G24*0.0823</f>
        <v>161.80179999999999</v>
      </c>
      <c r="I24" s="509">
        <f t="shared" ref="I24:I28" si="28">(G24+H24)*0.0833</f>
        <v>177.24588994000001</v>
      </c>
      <c r="J24" s="509">
        <f t="shared" ref="J24:J28" si="29">G24+H24+I24</f>
        <v>2305.0476899400001</v>
      </c>
      <c r="K24" s="509">
        <f t="shared" ref="K24:K28" si="30">(J24-I24)*0.0508</f>
        <v>108.09233144000001</v>
      </c>
      <c r="L24" s="509">
        <f t="shared" ref="L24:L28" si="31">(J24-I24)*0.0925</f>
        <v>196.82166650000002</v>
      </c>
      <c r="M24" s="509">
        <f t="shared" ref="M24:M28" si="32">(J24-I24)*0.015</f>
        <v>31.917027000000001</v>
      </c>
      <c r="N24" s="509">
        <f t="shared" ref="N24:N28" si="33">(J24-I24)*0.03</f>
        <v>63.834054000000002</v>
      </c>
      <c r="O24" s="509">
        <f t="shared" ref="O24:O28" si="34">(J24-I24)*0.005</f>
        <v>10.639009000000001</v>
      </c>
      <c r="P24" s="509">
        <f t="shared" ref="P24:P28" si="35">(J24-I24)*0.0533</f>
        <v>113.41183594</v>
      </c>
      <c r="Q24" s="509">
        <f t="shared" ref="Q24:Q28" si="36">K24+L24+M24+N24+O24+P24</f>
        <v>524.71592387999999</v>
      </c>
      <c r="R24" s="511">
        <f t="shared" ref="R24:R28" si="37">J24+Q88</f>
        <v>2305.0476899400001</v>
      </c>
      <c r="S24" s="512">
        <f t="shared" ref="S24:S28" si="38">R24*1.5</f>
        <v>3457.5715349100001</v>
      </c>
      <c r="T24" s="509">
        <f t="shared" ref="T24:T27" si="39">R24*4</f>
        <v>9220.1907597600002</v>
      </c>
      <c r="U24" s="509">
        <f>S24*14</f>
        <v>48406.001488740003</v>
      </c>
      <c r="V24" s="513">
        <f>U24+T24</f>
        <v>57626.192248500003</v>
      </c>
      <c r="W24" s="550" t="s">
        <v>563</v>
      </c>
      <c r="X24" s="722">
        <f>V28+V27+V26+V25+V24</f>
        <v>547726.11210778495</v>
      </c>
      <c r="Y24" s="514" t="s">
        <v>564</v>
      </c>
    </row>
    <row r="25" spans="1:25" ht="27" customHeight="1" thickBot="1" x14ac:dyDescent="0.25">
      <c r="A25" s="515">
        <v>76</v>
      </c>
      <c r="B25" s="516" t="s">
        <v>67</v>
      </c>
      <c r="C25" s="551">
        <v>509486</v>
      </c>
      <c r="D25" s="129" t="s">
        <v>189</v>
      </c>
      <c r="E25" s="519" t="s">
        <v>113</v>
      </c>
      <c r="F25" s="520">
        <v>1859</v>
      </c>
      <c r="G25" s="520">
        <f t="shared" si="26"/>
        <v>1859</v>
      </c>
      <c r="H25" s="520">
        <f t="shared" si="27"/>
        <v>152.9957</v>
      </c>
      <c r="I25" s="520">
        <f t="shared" si="28"/>
        <v>167.59924181</v>
      </c>
      <c r="J25" s="520">
        <f t="shared" si="29"/>
        <v>2179.5949418099999</v>
      </c>
      <c r="K25" s="520">
        <f t="shared" si="30"/>
        <v>102.20938156</v>
      </c>
      <c r="L25" s="520">
        <f t="shared" si="31"/>
        <v>186.10960224999999</v>
      </c>
      <c r="M25" s="520">
        <f t="shared" si="32"/>
        <v>30.179935499999999</v>
      </c>
      <c r="N25" s="520">
        <f t="shared" si="33"/>
        <v>60.359870999999998</v>
      </c>
      <c r="O25" s="520">
        <f t="shared" si="34"/>
        <v>10.0599785</v>
      </c>
      <c r="P25" s="520">
        <f t="shared" si="35"/>
        <v>107.23937081</v>
      </c>
      <c r="Q25" s="520">
        <f t="shared" si="36"/>
        <v>496.15813961999993</v>
      </c>
      <c r="R25" s="521">
        <f t="shared" si="37"/>
        <v>2179.5949418099999</v>
      </c>
      <c r="S25" s="522">
        <f t="shared" si="38"/>
        <v>3269.3924127149999</v>
      </c>
      <c r="T25" s="520">
        <f t="shared" si="39"/>
        <v>8718.3797672399996</v>
      </c>
      <c r="U25" s="520">
        <f>S25*21</f>
        <v>68657.240667014994</v>
      </c>
      <c r="V25" s="523">
        <f t="shared" ref="V25:V28" si="40">U25+T25</f>
        <v>77375.62043425499</v>
      </c>
      <c r="W25" s="552" t="s">
        <v>565</v>
      </c>
      <c r="X25" s="723"/>
    </row>
    <row r="26" spans="1:25" ht="27" customHeight="1" thickBot="1" x14ac:dyDescent="0.25">
      <c r="A26" s="515">
        <v>77</v>
      </c>
      <c r="B26" s="516" t="s">
        <v>67</v>
      </c>
      <c r="C26" s="551">
        <v>509487</v>
      </c>
      <c r="D26" s="129" t="s">
        <v>566</v>
      </c>
      <c r="E26" s="519" t="s">
        <v>113</v>
      </c>
      <c r="F26" s="520">
        <v>1966</v>
      </c>
      <c r="G26" s="520">
        <f t="shared" si="26"/>
        <v>1966</v>
      </c>
      <c r="H26" s="520">
        <f t="shared" si="27"/>
        <v>161.80179999999999</v>
      </c>
      <c r="I26" s="520">
        <f t="shared" si="28"/>
        <v>177.24588994000001</v>
      </c>
      <c r="J26" s="520">
        <f t="shared" si="29"/>
        <v>2305.0476899400001</v>
      </c>
      <c r="K26" s="520">
        <f t="shared" si="30"/>
        <v>108.09233144000001</v>
      </c>
      <c r="L26" s="520">
        <f t="shared" si="31"/>
        <v>196.82166650000002</v>
      </c>
      <c r="M26" s="520">
        <f t="shared" si="32"/>
        <v>31.917027000000001</v>
      </c>
      <c r="N26" s="520">
        <f t="shared" si="33"/>
        <v>63.834054000000002</v>
      </c>
      <c r="O26" s="520">
        <f t="shared" si="34"/>
        <v>10.639009000000001</v>
      </c>
      <c r="P26" s="520">
        <f t="shared" si="35"/>
        <v>113.41183594</v>
      </c>
      <c r="Q26" s="520">
        <f t="shared" si="36"/>
        <v>524.71592387999999</v>
      </c>
      <c r="R26" s="521">
        <f t="shared" si="37"/>
        <v>2305.0476899400001</v>
      </c>
      <c r="S26" s="522">
        <f t="shared" si="38"/>
        <v>3457.5715349100001</v>
      </c>
      <c r="T26" s="520">
        <f t="shared" si="39"/>
        <v>9220.1907597600002</v>
      </c>
      <c r="U26" s="520">
        <f>S26*18</f>
        <v>62236.28762838</v>
      </c>
      <c r="V26" s="523">
        <f t="shared" si="40"/>
        <v>71456.478388140007</v>
      </c>
      <c r="W26" s="552" t="s">
        <v>563</v>
      </c>
      <c r="X26" s="723"/>
    </row>
    <row r="27" spans="1:25" ht="27" customHeight="1" thickBot="1" x14ac:dyDescent="0.25">
      <c r="A27" s="515">
        <v>83</v>
      </c>
      <c r="B27" s="516" t="s">
        <v>69</v>
      </c>
      <c r="C27" s="517">
        <v>300954</v>
      </c>
      <c r="D27" s="518" t="s">
        <v>181</v>
      </c>
      <c r="E27" s="519" t="s">
        <v>113</v>
      </c>
      <c r="F27" s="520">
        <v>1490</v>
      </c>
      <c r="G27" s="520">
        <f t="shared" si="26"/>
        <v>1490</v>
      </c>
      <c r="H27" s="520">
        <f t="shared" si="27"/>
        <v>122.627</v>
      </c>
      <c r="I27" s="520">
        <f t="shared" si="28"/>
        <v>134.33182909999999</v>
      </c>
      <c r="J27" s="520">
        <f t="shared" si="29"/>
        <v>1746.9588291</v>
      </c>
      <c r="K27" s="520">
        <f t="shared" si="30"/>
        <v>81.921451599999997</v>
      </c>
      <c r="L27" s="520">
        <f t="shared" si="31"/>
        <v>149.16799749999998</v>
      </c>
      <c r="M27" s="520">
        <f t="shared" si="32"/>
        <v>24.189404999999997</v>
      </c>
      <c r="N27" s="520">
        <f t="shared" si="33"/>
        <v>48.378809999999994</v>
      </c>
      <c r="O27" s="520">
        <f t="shared" si="34"/>
        <v>8.0631349999999991</v>
      </c>
      <c r="P27" s="520">
        <f t="shared" si="35"/>
        <v>85.953019099999992</v>
      </c>
      <c r="Q27" s="520">
        <f t="shared" si="36"/>
        <v>397.67381819999997</v>
      </c>
      <c r="R27" s="521">
        <f t="shared" si="37"/>
        <v>1746.9588291</v>
      </c>
      <c r="S27" s="522">
        <f t="shared" si="38"/>
        <v>2620.43824365</v>
      </c>
      <c r="T27" s="520">
        <f t="shared" si="39"/>
        <v>6987.8353164</v>
      </c>
      <c r="U27" s="520">
        <f>S27*14</f>
        <v>36686.135411099996</v>
      </c>
      <c r="V27" s="523">
        <f t="shared" si="40"/>
        <v>43673.970727499996</v>
      </c>
      <c r="W27" s="552" t="s">
        <v>563</v>
      </c>
      <c r="X27" s="723"/>
    </row>
    <row r="28" spans="1:25" ht="27" customHeight="1" thickBot="1" x14ac:dyDescent="0.25">
      <c r="A28" s="528">
        <v>14</v>
      </c>
      <c r="B28" s="529" t="s">
        <v>69</v>
      </c>
      <c r="C28" s="530" t="s">
        <v>558</v>
      </c>
      <c r="D28" s="531" t="s">
        <v>71</v>
      </c>
      <c r="E28" s="532" t="s">
        <v>113</v>
      </c>
      <c r="F28" s="533">
        <v>2318</v>
      </c>
      <c r="G28" s="533">
        <f t="shared" si="26"/>
        <v>2318</v>
      </c>
      <c r="H28" s="533">
        <f t="shared" si="27"/>
        <v>190.7714</v>
      </c>
      <c r="I28" s="533">
        <f t="shared" si="28"/>
        <v>208.98065762000002</v>
      </c>
      <c r="J28" s="533">
        <f t="shared" si="29"/>
        <v>2717.75205762</v>
      </c>
      <c r="K28" s="533">
        <f t="shared" si="30"/>
        <v>127.44558712</v>
      </c>
      <c r="L28" s="533">
        <f t="shared" si="31"/>
        <v>232.06135449999999</v>
      </c>
      <c r="M28" s="533">
        <f t="shared" si="32"/>
        <v>37.631571000000001</v>
      </c>
      <c r="N28" s="533">
        <f t="shared" si="33"/>
        <v>75.263142000000002</v>
      </c>
      <c r="O28" s="533">
        <f t="shared" si="34"/>
        <v>12.543857000000001</v>
      </c>
      <c r="P28" s="533">
        <f t="shared" si="35"/>
        <v>133.71751562</v>
      </c>
      <c r="Q28" s="533">
        <f t="shared" si="36"/>
        <v>618.66302724000002</v>
      </c>
      <c r="R28" s="534">
        <f t="shared" si="37"/>
        <v>2717.75205762</v>
      </c>
      <c r="S28" s="535">
        <f t="shared" si="38"/>
        <v>4076.6280864299997</v>
      </c>
      <c r="T28" s="533">
        <f>R28*30</f>
        <v>81532.561728600005</v>
      </c>
      <c r="U28" s="533">
        <f>S28*53</f>
        <v>216061.28858078999</v>
      </c>
      <c r="V28" s="536">
        <f t="shared" si="40"/>
        <v>297593.85030938999</v>
      </c>
      <c r="W28" s="552" t="s">
        <v>567</v>
      </c>
      <c r="X28" s="729"/>
    </row>
    <row r="29" spans="1:25" ht="14.25" customHeight="1" thickBot="1" x14ac:dyDescent="0.25">
      <c r="A29" s="553"/>
      <c r="B29" s="554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48">
        <f>SUM(V24:V28)</f>
        <v>547726.11210778495</v>
      </c>
      <c r="W29" s="553"/>
      <c r="X29" s="553"/>
    </row>
    <row r="30" spans="1:25" ht="25.5" x14ac:dyDescent="0.2">
      <c r="A30" s="555">
        <v>1</v>
      </c>
      <c r="B30" s="556" t="s">
        <v>143</v>
      </c>
      <c r="C30" s="557" t="s">
        <v>59</v>
      </c>
      <c r="D30" s="558" t="s">
        <v>568</v>
      </c>
      <c r="E30" s="508" t="s">
        <v>120</v>
      </c>
      <c r="F30" s="509">
        <v>4082</v>
      </c>
      <c r="G30" s="509">
        <f t="shared" ref="G30:G35" si="41">F30</f>
        <v>4082</v>
      </c>
      <c r="H30" s="509">
        <f t="shared" ref="H30:H35" si="42">G30*0.0823</f>
        <v>335.9486</v>
      </c>
      <c r="I30" s="509">
        <f t="shared" ref="I30:I35" si="43">(G30+H30)*0.0833</f>
        <v>368.01511837999999</v>
      </c>
      <c r="J30" s="509">
        <f t="shared" ref="J30:J35" si="44">G30+H30+I30</f>
        <v>4785.9637183799996</v>
      </c>
      <c r="K30" s="509">
        <f t="shared" ref="K30:K35" si="45">(J30-I30)*0.0508</f>
        <v>224.43178887999997</v>
      </c>
      <c r="L30" s="509">
        <f t="shared" ref="L30:L35" si="46">(J30-I30)*0.0925</f>
        <v>408.66024549999997</v>
      </c>
      <c r="M30" s="509">
        <f t="shared" ref="M30:M35" si="47">(J30-I30)*0.015</f>
        <v>66.269228999999996</v>
      </c>
      <c r="N30" s="509">
        <f t="shared" ref="N30:N35" si="48">(J30-I30)*0.03</f>
        <v>132.53845799999999</v>
      </c>
      <c r="O30" s="509">
        <f t="shared" ref="O30:O35" si="49">(J30-I30)*0.005</f>
        <v>22.089742999999999</v>
      </c>
      <c r="P30" s="509">
        <f t="shared" ref="P30:P35" si="50">(J30-I30)*0.0533</f>
        <v>235.47666038</v>
      </c>
      <c r="Q30" s="509">
        <f t="shared" ref="Q30:Q35" si="51">K30+L30+M30+N30+O30+P30</f>
        <v>1089.46612476</v>
      </c>
      <c r="R30" s="509">
        <f t="shared" ref="R30:R33" si="52">J30+Q30</f>
        <v>5875.4298431399993</v>
      </c>
      <c r="S30" s="509">
        <f t="shared" si="12"/>
        <v>8813.1447647099994</v>
      </c>
      <c r="T30" s="509">
        <f>S30*0</f>
        <v>0</v>
      </c>
      <c r="U30" s="509">
        <f>S30*32</f>
        <v>282020.63247071998</v>
      </c>
      <c r="V30" s="559">
        <f>U30+T30</f>
        <v>282020.63247071998</v>
      </c>
      <c r="W30" s="739">
        <f>32+42+32+8</f>
        <v>114</v>
      </c>
      <c r="X30" s="733">
        <f>V33+V32+V31+V30</f>
        <v>1134028.4879137501</v>
      </c>
      <c r="Y30" s="514" t="s">
        <v>569</v>
      </c>
    </row>
    <row r="31" spans="1:25" ht="25.5" x14ac:dyDescent="0.2">
      <c r="A31" s="560">
        <v>2</v>
      </c>
      <c r="B31" s="561" t="s">
        <v>143</v>
      </c>
      <c r="C31" s="562" t="s">
        <v>60</v>
      </c>
      <c r="D31" s="563" t="s">
        <v>61</v>
      </c>
      <c r="E31" s="519" t="s">
        <v>120</v>
      </c>
      <c r="F31" s="520">
        <v>4821</v>
      </c>
      <c r="G31" s="520">
        <f t="shared" si="41"/>
        <v>4821</v>
      </c>
      <c r="H31" s="520">
        <f t="shared" si="42"/>
        <v>396.76830000000001</v>
      </c>
      <c r="I31" s="520">
        <f t="shared" si="43"/>
        <v>434.64009938999999</v>
      </c>
      <c r="J31" s="520">
        <f t="shared" si="44"/>
        <v>5652.4083993899994</v>
      </c>
      <c r="K31" s="520">
        <f t="shared" si="45"/>
        <v>265.06262963999995</v>
      </c>
      <c r="L31" s="520">
        <f t="shared" si="46"/>
        <v>482.64356774999999</v>
      </c>
      <c r="M31" s="520">
        <f t="shared" si="47"/>
        <v>78.266524499999989</v>
      </c>
      <c r="N31" s="520">
        <f t="shared" si="48"/>
        <v>156.53304899999998</v>
      </c>
      <c r="O31" s="520">
        <f t="shared" si="49"/>
        <v>26.088841500000001</v>
      </c>
      <c r="P31" s="520">
        <f t="shared" si="50"/>
        <v>278.10705038999998</v>
      </c>
      <c r="Q31" s="520">
        <f t="shared" si="51"/>
        <v>1286.7016627799999</v>
      </c>
      <c r="R31" s="520">
        <f t="shared" si="52"/>
        <v>6939.1100621699989</v>
      </c>
      <c r="S31" s="520">
        <f t="shared" si="12"/>
        <v>10408.665093254998</v>
      </c>
      <c r="T31" s="520">
        <f t="shared" ref="T31:T33" si="53">S31*0</f>
        <v>0</v>
      </c>
      <c r="U31" s="520">
        <f>S31*42</f>
        <v>437163.93391670991</v>
      </c>
      <c r="V31" s="564">
        <f t="shared" ref="V31:V33" si="54">U31+T31</f>
        <v>437163.93391670991</v>
      </c>
      <c r="W31" s="740"/>
      <c r="X31" s="734"/>
    </row>
    <row r="32" spans="1:25" ht="25.5" x14ac:dyDescent="0.2">
      <c r="A32" s="560">
        <v>3</v>
      </c>
      <c r="B32" s="561" t="s">
        <v>143</v>
      </c>
      <c r="C32" s="562" t="s">
        <v>62</v>
      </c>
      <c r="D32" s="563" t="s">
        <v>63</v>
      </c>
      <c r="E32" s="519" t="s">
        <v>120</v>
      </c>
      <c r="F32" s="520">
        <v>4332</v>
      </c>
      <c r="G32" s="520">
        <f t="shared" si="41"/>
        <v>4332</v>
      </c>
      <c r="H32" s="520">
        <f t="shared" si="42"/>
        <v>356.52359999999999</v>
      </c>
      <c r="I32" s="520">
        <f t="shared" si="43"/>
        <v>390.55401588000001</v>
      </c>
      <c r="J32" s="520">
        <f t="shared" si="44"/>
        <v>5079.0776158800008</v>
      </c>
      <c r="K32" s="520">
        <f t="shared" si="45"/>
        <v>238.17699888000001</v>
      </c>
      <c r="L32" s="520">
        <f t="shared" si="46"/>
        <v>433.68843300000003</v>
      </c>
      <c r="M32" s="520">
        <f t="shared" si="47"/>
        <v>70.327854000000002</v>
      </c>
      <c r="N32" s="520">
        <f t="shared" si="48"/>
        <v>140.655708</v>
      </c>
      <c r="O32" s="520">
        <f t="shared" si="49"/>
        <v>23.442618000000003</v>
      </c>
      <c r="P32" s="520">
        <f t="shared" si="50"/>
        <v>249.89830788000003</v>
      </c>
      <c r="Q32" s="520">
        <f t="shared" si="51"/>
        <v>1156.1899197600001</v>
      </c>
      <c r="R32" s="520">
        <f t="shared" si="52"/>
        <v>6235.2675356400014</v>
      </c>
      <c r="S32" s="520">
        <f t="shared" si="12"/>
        <v>9352.901303460003</v>
      </c>
      <c r="T32" s="520">
        <f t="shared" si="53"/>
        <v>0</v>
      </c>
      <c r="U32" s="520">
        <f>S32*32</f>
        <v>299292.84171072009</v>
      </c>
      <c r="V32" s="564">
        <f t="shared" si="54"/>
        <v>299292.84171072009</v>
      </c>
      <c r="W32" s="740"/>
      <c r="X32" s="734"/>
    </row>
    <row r="33" spans="1:25" ht="26.25" thickBot="1" x14ac:dyDescent="0.25">
      <c r="A33" s="565">
        <v>4</v>
      </c>
      <c r="B33" s="566" t="s">
        <v>17</v>
      </c>
      <c r="C33" s="567" t="s">
        <v>35</v>
      </c>
      <c r="D33" s="568" t="s">
        <v>36</v>
      </c>
      <c r="E33" s="569" t="s">
        <v>120</v>
      </c>
      <c r="F33" s="570">
        <v>6690</v>
      </c>
      <c r="G33" s="570">
        <f t="shared" si="41"/>
        <v>6690</v>
      </c>
      <c r="H33" s="570">
        <f t="shared" si="42"/>
        <v>550.58699999999999</v>
      </c>
      <c r="I33" s="570">
        <f t="shared" si="43"/>
        <v>603.14089709999996</v>
      </c>
      <c r="J33" s="570">
        <f t="shared" si="44"/>
        <v>7843.7278970999996</v>
      </c>
      <c r="K33" s="570">
        <f t="shared" si="45"/>
        <v>367.82181959999997</v>
      </c>
      <c r="L33" s="570">
        <f t="shared" si="46"/>
        <v>669.75429749999989</v>
      </c>
      <c r="M33" s="570">
        <f t="shared" si="47"/>
        <v>108.60880499999999</v>
      </c>
      <c r="N33" s="570">
        <f t="shared" si="48"/>
        <v>217.21760999999998</v>
      </c>
      <c r="O33" s="570">
        <f t="shared" si="49"/>
        <v>36.202934999999997</v>
      </c>
      <c r="P33" s="570">
        <f t="shared" si="50"/>
        <v>385.92328709999998</v>
      </c>
      <c r="Q33" s="570">
        <f t="shared" si="51"/>
        <v>1785.5287541999999</v>
      </c>
      <c r="R33" s="570">
        <f t="shared" si="52"/>
        <v>9629.2566513000002</v>
      </c>
      <c r="S33" s="570">
        <f t="shared" si="12"/>
        <v>14443.884976950001</v>
      </c>
      <c r="T33" s="570">
        <f t="shared" si="53"/>
        <v>0</v>
      </c>
      <c r="U33" s="570">
        <f>S33*8</f>
        <v>115551.07981560001</v>
      </c>
      <c r="V33" s="571">
        <f t="shared" si="54"/>
        <v>115551.07981560001</v>
      </c>
      <c r="W33" s="741"/>
      <c r="X33" s="735"/>
      <c r="Y33" s="4">
        <f>X30+X34</f>
        <v>1749673.1936668502</v>
      </c>
    </row>
    <row r="34" spans="1:25" ht="26.25" thickBot="1" x14ac:dyDescent="0.25">
      <c r="A34" s="555">
        <v>9</v>
      </c>
      <c r="B34" s="556" t="s">
        <v>85</v>
      </c>
      <c r="C34" s="572">
        <v>300943</v>
      </c>
      <c r="D34" s="507" t="s">
        <v>86</v>
      </c>
      <c r="E34" s="508" t="s">
        <v>110</v>
      </c>
      <c r="F34" s="509">
        <v>2015</v>
      </c>
      <c r="G34" s="509">
        <f t="shared" si="41"/>
        <v>2015</v>
      </c>
      <c r="H34" s="509">
        <f t="shared" si="42"/>
        <v>165.83449999999999</v>
      </c>
      <c r="I34" s="509">
        <f t="shared" si="43"/>
        <v>181.66351384999999</v>
      </c>
      <c r="J34" s="509">
        <f t="shared" si="44"/>
        <v>2362.49801385</v>
      </c>
      <c r="K34" s="509">
        <f t="shared" si="45"/>
        <v>110.7863926</v>
      </c>
      <c r="L34" s="509">
        <f t="shared" si="46"/>
        <v>201.72719125</v>
      </c>
      <c r="M34" s="509">
        <f t="shared" si="47"/>
        <v>32.712517499999997</v>
      </c>
      <c r="N34" s="509">
        <f t="shared" si="48"/>
        <v>65.425034999999994</v>
      </c>
      <c r="O34" s="509">
        <f t="shared" si="49"/>
        <v>10.9041725</v>
      </c>
      <c r="P34" s="509">
        <f t="shared" si="50"/>
        <v>116.23847884999999</v>
      </c>
      <c r="Q34" s="509">
        <f t="shared" si="51"/>
        <v>537.79378770000005</v>
      </c>
      <c r="R34" s="509">
        <f>J34+Q92</f>
        <v>2362.49801385</v>
      </c>
      <c r="S34" s="509">
        <f t="shared" si="12"/>
        <v>3543.7470207750002</v>
      </c>
      <c r="T34" s="509">
        <f>R34*30</f>
        <v>70874.940415499994</v>
      </c>
      <c r="U34" s="509">
        <f>S34*72</f>
        <v>255149.78549580002</v>
      </c>
      <c r="V34" s="513">
        <f t="shared" ref="V34:V35" si="55">T34+U34</f>
        <v>326024.72591130005</v>
      </c>
      <c r="W34" s="573">
        <v>142</v>
      </c>
      <c r="X34" s="731">
        <f>V35+V34</f>
        <v>615644.7057531001</v>
      </c>
    </row>
    <row r="35" spans="1:25" ht="26.25" thickBot="1" x14ac:dyDescent="0.25">
      <c r="A35" s="574">
        <v>10</v>
      </c>
      <c r="B35" s="575" t="s">
        <v>85</v>
      </c>
      <c r="C35" s="530" t="s">
        <v>556</v>
      </c>
      <c r="D35" s="531" t="s">
        <v>557</v>
      </c>
      <c r="E35" s="532" t="s">
        <v>110</v>
      </c>
      <c r="F35" s="533">
        <v>1790</v>
      </c>
      <c r="G35" s="533">
        <f t="shared" si="41"/>
        <v>1790</v>
      </c>
      <c r="H35" s="533">
        <f t="shared" si="42"/>
        <v>147.31700000000001</v>
      </c>
      <c r="I35" s="533">
        <f t="shared" si="43"/>
        <v>161.37850610000001</v>
      </c>
      <c r="J35" s="533">
        <f t="shared" si="44"/>
        <v>2098.6955060999999</v>
      </c>
      <c r="K35" s="533">
        <f t="shared" si="45"/>
        <v>98.415703599999986</v>
      </c>
      <c r="L35" s="533">
        <f t="shared" si="46"/>
        <v>179.20182249999999</v>
      </c>
      <c r="M35" s="533">
        <f t="shared" si="47"/>
        <v>29.059754999999996</v>
      </c>
      <c r="N35" s="533">
        <f t="shared" si="48"/>
        <v>58.119509999999991</v>
      </c>
      <c r="O35" s="533">
        <f t="shared" si="49"/>
        <v>9.6865849999999991</v>
      </c>
      <c r="P35" s="533">
        <f t="shared" si="50"/>
        <v>103.25899609999999</v>
      </c>
      <c r="Q35" s="533">
        <f t="shared" si="51"/>
        <v>477.74237219999992</v>
      </c>
      <c r="R35" s="533">
        <f>J35+Q93</f>
        <v>2098.6955060999999</v>
      </c>
      <c r="S35" s="533">
        <f t="shared" si="12"/>
        <v>3148.0432591499998</v>
      </c>
      <c r="T35" s="533">
        <f>R35*30</f>
        <v>62960.865182999994</v>
      </c>
      <c r="U35" s="533">
        <f>S35*72</f>
        <v>226659.11465879998</v>
      </c>
      <c r="V35" s="536">
        <f t="shared" si="55"/>
        <v>289619.9798418</v>
      </c>
      <c r="W35" s="576">
        <v>142</v>
      </c>
      <c r="X35" s="732"/>
    </row>
    <row r="36" spans="1:25" ht="15.75" thickBot="1" x14ac:dyDescent="0.25">
      <c r="A36" s="537"/>
      <c r="B36" s="538"/>
      <c r="C36" s="539"/>
      <c r="D36" s="577"/>
      <c r="E36" s="541"/>
      <c r="F36" s="542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8">
        <f>SUM(V30:V35)</f>
        <v>1749673.1936668498</v>
      </c>
      <c r="W36" s="578"/>
      <c r="X36" s="579"/>
    </row>
    <row r="37" spans="1:25" ht="25.5" x14ac:dyDescent="0.2">
      <c r="A37" s="504">
        <v>1</v>
      </c>
      <c r="B37" s="505" t="s">
        <v>15</v>
      </c>
      <c r="C37" s="572" t="s">
        <v>570</v>
      </c>
      <c r="D37" s="507" t="s">
        <v>571</v>
      </c>
      <c r="E37" s="580" t="s">
        <v>572</v>
      </c>
      <c r="F37" s="581">
        <v>8429</v>
      </c>
      <c r="G37" s="581">
        <f t="shared" ref="G37:G40" si="56">F37</f>
        <v>8429</v>
      </c>
      <c r="H37" s="581">
        <f t="shared" ref="H37:H40" si="57">G37*0.0823</f>
        <v>693.70669999999996</v>
      </c>
      <c r="I37" s="581">
        <f t="shared" ref="I37:I40" si="58">(G37+H37)*0.0833</f>
        <v>759.92146811000009</v>
      </c>
      <c r="J37" s="581">
        <f t="shared" ref="J37:J40" si="59">G37+H37+I37</f>
        <v>9882.6281681100008</v>
      </c>
      <c r="K37" s="581">
        <f t="shared" ref="K37:K40" si="60">(J37-I37)*0.0508</f>
        <v>463.43350036000004</v>
      </c>
      <c r="L37" s="581">
        <f t="shared" ref="L37:L40" si="61">(J37-I37)*0.0925</f>
        <v>843.85036975000003</v>
      </c>
      <c r="M37" s="581">
        <f t="shared" ref="M37:M40" si="62">(J37-I37)*0.015</f>
        <v>136.84060049999999</v>
      </c>
      <c r="N37" s="581">
        <f t="shared" ref="N37:N40" si="63">(J37-I37)*0.03</f>
        <v>273.68120099999999</v>
      </c>
      <c r="O37" s="581">
        <f t="shared" ref="O37:O40" si="64">(J37-I37)*0.005</f>
        <v>45.613533500000003</v>
      </c>
      <c r="P37" s="581">
        <f t="shared" ref="P37:P40" si="65">(J37-I37)*0.0533</f>
        <v>486.24026711000005</v>
      </c>
      <c r="Q37" s="581">
        <f t="shared" ref="Q37:Q40" si="66">K37+L37+M37+N37+O37+P37</f>
        <v>2249.6594722199998</v>
      </c>
      <c r="R37" s="511">
        <f t="shared" ref="R37:R40" si="67">J37+Q37</f>
        <v>12132.28764033</v>
      </c>
      <c r="S37" s="512">
        <f t="shared" ref="S37:S55" si="68">R37*1.5</f>
        <v>18198.431460494998</v>
      </c>
      <c r="T37" s="581">
        <v>0</v>
      </c>
      <c r="U37" s="581">
        <f>S37*15</f>
        <v>272976.47190742497</v>
      </c>
      <c r="V37" s="582">
        <f t="shared" ref="V37:V40" si="69">T37+U37</f>
        <v>272976.47190742497</v>
      </c>
      <c r="W37" s="720" t="s">
        <v>573</v>
      </c>
      <c r="X37" s="730">
        <f>V40+V39+V38+V37</f>
        <v>803729.87159107497</v>
      </c>
      <c r="Y37" s="514">
        <v>1125000</v>
      </c>
    </row>
    <row r="38" spans="1:25" ht="25.5" x14ac:dyDescent="0.2">
      <c r="A38" s="515">
        <v>2</v>
      </c>
      <c r="B38" s="516" t="s">
        <v>37</v>
      </c>
      <c r="C38" s="517">
        <v>400909</v>
      </c>
      <c r="D38" s="518" t="s">
        <v>574</v>
      </c>
      <c r="E38" s="583" t="s">
        <v>572</v>
      </c>
      <c r="F38" s="584">
        <v>7234</v>
      </c>
      <c r="G38" s="584">
        <f t="shared" si="56"/>
        <v>7234</v>
      </c>
      <c r="H38" s="584">
        <f t="shared" si="57"/>
        <v>595.35820000000001</v>
      </c>
      <c r="I38" s="584">
        <f t="shared" si="58"/>
        <v>652.18553806</v>
      </c>
      <c r="J38" s="584">
        <f t="shared" si="59"/>
        <v>8481.5437380599997</v>
      </c>
      <c r="K38" s="584">
        <f t="shared" si="60"/>
        <v>397.73139655999995</v>
      </c>
      <c r="L38" s="584">
        <f t="shared" si="61"/>
        <v>724.21563349999997</v>
      </c>
      <c r="M38" s="584">
        <f t="shared" si="62"/>
        <v>117.44037299999999</v>
      </c>
      <c r="N38" s="584">
        <f t="shared" si="63"/>
        <v>234.88074599999999</v>
      </c>
      <c r="O38" s="584">
        <f t="shared" si="64"/>
        <v>39.146791</v>
      </c>
      <c r="P38" s="584">
        <f t="shared" si="65"/>
        <v>417.30479206000001</v>
      </c>
      <c r="Q38" s="584">
        <f t="shared" si="66"/>
        <v>1930.7197321199997</v>
      </c>
      <c r="R38" s="521">
        <f t="shared" si="67"/>
        <v>10412.26347018</v>
      </c>
      <c r="S38" s="522">
        <f t="shared" si="68"/>
        <v>15618.395205270001</v>
      </c>
      <c r="T38" s="584">
        <v>0</v>
      </c>
      <c r="U38" s="584">
        <f>S38*15</f>
        <v>234275.92807905001</v>
      </c>
      <c r="V38" s="585">
        <f t="shared" si="69"/>
        <v>234275.92807905001</v>
      </c>
      <c r="W38" s="725"/>
      <c r="X38" s="731"/>
    </row>
    <row r="39" spans="1:25" ht="25.5" x14ac:dyDescent="0.2">
      <c r="A39" s="515">
        <v>3</v>
      </c>
      <c r="B39" s="516" t="s">
        <v>37</v>
      </c>
      <c r="C39" s="517" t="s">
        <v>38</v>
      </c>
      <c r="D39" s="518" t="s">
        <v>203</v>
      </c>
      <c r="E39" s="583" t="s">
        <v>572</v>
      </c>
      <c r="F39" s="584">
        <v>5678</v>
      </c>
      <c r="G39" s="584">
        <f t="shared" si="56"/>
        <v>5678</v>
      </c>
      <c r="H39" s="584">
        <f t="shared" si="57"/>
        <v>467.29939999999999</v>
      </c>
      <c r="I39" s="584">
        <f t="shared" si="58"/>
        <v>511.90344002000001</v>
      </c>
      <c r="J39" s="584">
        <f t="shared" si="59"/>
        <v>6657.2028400199997</v>
      </c>
      <c r="K39" s="584">
        <f t="shared" si="60"/>
        <v>312.18120951999998</v>
      </c>
      <c r="L39" s="584">
        <f t="shared" si="61"/>
        <v>568.44019449999996</v>
      </c>
      <c r="M39" s="584">
        <f t="shared" si="62"/>
        <v>92.179490999999999</v>
      </c>
      <c r="N39" s="584">
        <f t="shared" si="63"/>
        <v>184.358982</v>
      </c>
      <c r="O39" s="584">
        <f t="shared" si="64"/>
        <v>30.726496999999998</v>
      </c>
      <c r="P39" s="584">
        <f t="shared" si="65"/>
        <v>327.54445801999998</v>
      </c>
      <c r="Q39" s="584">
        <f t="shared" si="66"/>
        <v>1515.43083204</v>
      </c>
      <c r="R39" s="521">
        <f t="shared" si="67"/>
        <v>8172.6336720599993</v>
      </c>
      <c r="S39" s="522">
        <f t="shared" si="68"/>
        <v>12258.950508089998</v>
      </c>
      <c r="T39" s="584">
        <v>0</v>
      </c>
      <c r="U39" s="584">
        <f>S39*15</f>
        <v>183884.25762134997</v>
      </c>
      <c r="V39" s="585">
        <f t="shared" si="69"/>
        <v>183884.25762134997</v>
      </c>
      <c r="W39" s="725"/>
      <c r="X39" s="731"/>
    </row>
    <row r="40" spans="1:25" ht="26.25" thickBot="1" x14ac:dyDescent="0.25">
      <c r="A40" s="586">
        <v>4</v>
      </c>
      <c r="B40" s="529" t="s">
        <v>69</v>
      </c>
      <c r="C40" s="587" t="s">
        <v>575</v>
      </c>
      <c r="D40" s="531" t="s">
        <v>144</v>
      </c>
      <c r="E40" s="588" t="s">
        <v>572</v>
      </c>
      <c r="F40" s="589">
        <v>1490</v>
      </c>
      <c r="G40" s="589">
        <f t="shared" si="56"/>
        <v>1490</v>
      </c>
      <c r="H40" s="589">
        <f t="shared" si="57"/>
        <v>122.627</v>
      </c>
      <c r="I40" s="589">
        <f t="shared" si="58"/>
        <v>134.33182909999999</v>
      </c>
      <c r="J40" s="589">
        <f t="shared" si="59"/>
        <v>1746.9588291</v>
      </c>
      <c r="K40" s="589">
        <f t="shared" si="60"/>
        <v>81.921451599999997</v>
      </c>
      <c r="L40" s="589">
        <f t="shared" si="61"/>
        <v>149.16799749999998</v>
      </c>
      <c r="M40" s="589">
        <f t="shared" si="62"/>
        <v>24.189404999999997</v>
      </c>
      <c r="N40" s="589">
        <f t="shared" si="63"/>
        <v>48.378809999999994</v>
      </c>
      <c r="O40" s="589">
        <f t="shared" si="64"/>
        <v>8.0631349999999991</v>
      </c>
      <c r="P40" s="589">
        <f t="shared" si="65"/>
        <v>85.953019099999992</v>
      </c>
      <c r="Q40" s="589">
        <f t="shared" si="66"/>
        <v>397.67381819999997</v>
      </c>
      <c r="R40" s="534">
        <f t="shared" si="67"/>
        <v>2144.6326472999999</v>
      </c>
      <c r="S40" s="535">
        <f t="shared" si="68"/>
        <v>3216.9489709499999</v>
      </c>
      <c r="T40" s="589">
        <v>0</v>
      </c>
      <c r="U40" s="589">
        <f>S40*35</f>
        <v>112593.21398325</v>
      </c>
      <c r="V40" s="590">
        <f t="shared" si="69"/>
        <v>112593.21398325</v>
      </c>
      <c r="W40" s="721"/>
      <c r="X40" s="732"/>
    </row>
    <row r="41" spans="1:25" ht="15.75" thickBot="1" x14ac:dyDescent="0.3">
      <c r="A41" s="591"/>
      <c r="B41" s="592"/>
      <c r="C41" s="593"/>
      <c r="D41" s="540"/>
      <c r="E41" s="594"/>
      <c r="F41" s="595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48">
        <f>SUM(V37:V40)</f>
        <v>803729.87159107497</v>
      </c>
      <c r="W41" s="596"/>
      <c r="X41" s="486"/>
    </row>
    <row r="42" spans="1:25" ht="26.25" thickBot="1" x14ac:dyDescent="0.25">
      <c r="A42" s="504">
        <v>1</v>
      </c>
      <c r="B42" s="505" t="s">
        <v>15</v>
      </c>
      <c r="C42" s="572" t="s">
        <v>576</v>
      </c>
      <c r="D42" s="507" t="s">
        <v>16</v>
      </c>
      <c r="E42" s="580" t="s">
        <v>577</v>
      </c>
      <c r="F42" s="581">
        <v>7005</v>
      </c>
      <c r="G42" s="581">
        <f t="shared" ref="G42:G45" si="70">F42</f>
        <v>7005</v>
      </c>
      <c r="H42" s="581">
        <f t="shared" ref="H42:H45" si="71">G42*0.0823</f>
        <v>576.51149999999996</v>
      </c>
      <c r="I42" s="581">
        <f t="shared" ref="I42:I45" si="72">(G42+H42)*0.0833</f>
        <v>631.53990794999993</v>
      </c>
      <c r="J42" s="581">
        <f t="shared" ref="J42:J45" si="73">G42+H42+I42</f>
        <v>8213.051407949999</v>
      </c>
      <c r="K42" s="581">
        <f t="shared" ref="K42:K45" si="74">(J42-I42)*0.0508</f>
        <v>385.14078419999993</v>
      </c>
      <c r="L42" s="581">
        <f t="shared" ref="L42:L45" si="75">(J42-I42)*0.0925</f>
        <v>701.28981374999989</v>
      </c>
      <c r="M42" s="581">
        <f t="shared" ref="M42:M45" si="76">(J42-I42)*0.015</f>
        <v>113.72267249999997</v>
      </c>
      <c r="N42" s="581">
        <f t="shared" ref="N42:N45" si="77">(J42-I42)*0.03</f>
        <v>227.44534499999995</v>
      </c>
      <c r="O42" s="581">
        <f t="shared" ref="O42:O45" si="78">(J42-I42)*0.005</f>
        <v>37.907557499999996</v>
      </c>
      <c r="P42" s="581">
        <f t="shared" ref="P42:P45" si="79">(J42-I42)*0.0533</f>
        <v>404.09456294999995</v>
      </c>
      <c r="Q42" s="581">
        <f t="shared" ref="Q42:Q45" si="80">K42+L42+M42+N42+O42+P42</f>
        <v>1869.6007358999996</v>
      </c>
      <c r="R42" s="511">
        <f t="shared" ref="R42:R45" si="81">J42+Q42</f>
        <v>10082.652143849999</v>
      </c>
      <c r="S42" s="512">
        <f t="shared" si="68"/>
        <v>15123.978215774998</v>
      </c>
      <c r="T42" s="581">
        <f>R42*U359</f>
        <v>0</v>
      </c>
      <c r="U42" s="581">
        <f>S42*15</f>
        <v>226859.67323662498</v>
      </c>
      <c r="V42" s="582">
        <f t="shared" ref="V42:V45" si="82">T42+U42</f>
        <v>226859.67323662498</v>
      </c>
      <c r="W42" s="573" t="s">
        <v>578</v>
      </c>
      <c r="X42" s="733">
        <f>V45+V44+V43+V42</f>
        <v>771750.37618321506</v>
      </c>
      <c r="Y42" s="514" t="s">
        <v>579</v>
      </c>
    </row>
    <row r="43" spans="1:25" ht="26.25" thickBot="1" x14ac:dyDescent="0.25">
      <c r="A43" s="515">
        <v>2</v>
      </c>
      <c r="B43" s="516" t="s">
        <v>205</v>
      </c>
      <c r="C43" s="517">
        <v>408868</v>
      </c>
      <c r="D43" s="518" t="s">
        <v>51</v>
      </c>
      <c r="E43" s="583" t="s">
        <v>577</v>
      </c>
      <c r="F43" s="584">
        <v>4596</v>
      </c>
      <c r="G43" s="584">
        <f t="shared" si="70"/>
        <v>4596</v>
      </c>
      <c r="H43" s="584">
        <f t="shared" si="71"/>
        <v>378.25079999999997</v>
      </c>
      <c r="I43" s="584">
        <f t="shared" si="72"/>
        <v>414.35509163999996</v>
      </c>
      <c r="J43" s="584">
        <f t="shared" si="73"/>
        <v>5388.6058916399998</v>
      </c>
      <c r="K43" s="584">
        <f t="shared" si="74"/>
        <v>252.69194063999998</v>
      </c>
      <c r="L43" s="584">
        <f t="shared" si="75"/>
        <v>460.118199</v>
      </c>
      <c r="M43" s="584">
        <f t="shared" si="76"/>
        <v>74.613761999999994</v>
      </c>
      <c r="N43" s="584">
        <f t="shared" si="77"/>
        <v>149.22752399999999</v>
      </c>
      <c r="O43" s="584">
        <f t="shared" si="78"/>
        <v>24.871254</v>
      </c>
      <c r="P43" s="584">
        <f t="shared" si="79"/>
        <v>265.12756764</v>
      </c>
      <c r="Q43" s="584">
        <f t="shared" si="80"/>
        <v>1226.65024728</v>
      </c>
      <c r="R43" s="521">
        <f t="shared" si="81"/>
        <v>6615.25613892</v>
      </c>
      <c r="S43" s="522">
        <f t="shared" si="68"/>
        <v>9922.8842083800009</v>
      </c>
      <c r="T43" s="584">
        <f>R43*0</f>
        <v>0</v>
      </c>
      <c r="U43" s="584">
        <f>S43*18</f>
        <v>178611.91575084001</v>
      </c>
      <c r="V43" s="585">
        <f t="shared" si="82"/>
        <v>178611.91575084001</v>
      </c>
      <c r="W43" s="573" t="s">
        <v>580</v>
      </c>
      <c r="X43" s="734"/>
    </row>
    <row r="44" spans="1:25" ht="26.25" thickBot="1" x14ac:dyDescent="0.25">
      <c r="A44" s="515">
        <v>3</v>
      </c>
      <c r="B44" s="516" t="s">
        <v>67</v>
      </c>
      <c r="C44" s="517" t="s">
        <v>581</v>
      </c>
      <c r="D44" s="518" t="s">
        <v>78</v>
      </c>
      <c r="E44" s="583" t="s">
        <v>577</v>
      </c>
      <c r="F44" s="584">
        <v>2259</v>
      </c>
      <c r="G44" s="584">
        <f t="shared" si="70"/>
        <v>2259</v>
      </c>
      <c r="H44" s="584">
        <f t="shared" si="71"/>
        <v>185.91569999999999</v>
      </c>
      <c r="I44" s="584">
        <f t="shared" si="72"/>
        <v>203.66147781000001</v>
      </c>
      <c r="J44" s="584">
        <f t="shared" si="73"/>
        <v>2648.5771778100002</v>
      </c>
      <c r="K44" s="584">
        <f t="shared" si="74"/>
        <v>124.20171755999999</v>
      </c>
      <c r="L44" s="584">
        <f t="shared" si="75"/>
        <v>226.15470224999999</v>
      </c>
      <c r="M44" s="584">
        <f t="shared" si="76"/>
        <v>36.673735499999999</v>
      </c>
      <c r="N44" s="584">
        <f t="shared" si="77"/>
        <v>73.347470999999999</v>
      </c>
      <c r="O44" s="584">
        <f t="shared" si="78"/>
        <v>12.2245785</v>
      </c>
      <c r="P44" s="584">
        <f t="shared" si="79"/>
        <v>130.31400681</v>
      </c>
      <c r="Q44" s="584">
        <f t="shared" si="80"/>
        <v>602.91621162000001</v>
      </c>
      <c r="R44" s="521">
        <f t="shared" si="81"/>
        <v>3251.4933894300002</v>
      </c>
      <c r="S44" s="522">
        <f t="shared" si="68"/>
        <v>4877.2400841449999</v>
      </c>
      <c r="T44" s="584">
        <f>R44*0</f>
        <v>0</v>
      </c>
      <c r="U44" s="584">
        <f>S44*50</f>
        <v>243862.00420724999</v>
      </c>
      <c r="V44" s="585">
        <f t="shared" si="82"/>
        <v>243862.00420724999</v>
      </c>
      <c r="W44" s="573" t="s">
        <v>582</v>
      </c>
      <c r="X44" s="734"/>
    </row>
    <row r="45" spans="1:25" ht="26.25" thickBot="1" x14ac:dyDescent="0.25">
      <c r="A45" s="528">
        <v>4</v>
      </c>
      <c r="B45" s="529" t="s">
        <v>583</v>
      </c>
      <c r="C45" s="530" t="s">
        <v>584</v>
      </c>
      <c r="D45" s="531" t="s">
        <v>585</v>
      </c>
      <c r="E45" s="588" t="s">
        <v>577</v>
      </c>
      <c r="F45" s="589">
        <v>1260</v>
      </c>
      <c r="G45" s="589">
        <f t="shared" si="70"/>
        <v>1260</v>
      </c>
      <c r="H45" s="589">
        <f t="shared" si="71"/>
        <v>103.69799999999999</v>
      </c>
      <c r="I45" s="589">
        <f t="shared" si="72"/>
        <v>113.59604340000001</v>
      </c>
      <c r="J45" s="589">
        <f t="shared" si="73"/>
        <v>1477.2940434000002</v>
      </c>
      <c r="K45" s="589">
        <f t="shared" si="74"/>
        <v>69.275858400000004</v>
      </c>
      <c r="L45" s="589">
        <f t="shared" si="75"/>
        <v>126.142065</v>
      </c>
      <c r="M45" s="589">
        <f t="shared" si="76"/>
        <v>20.455470000000002</v>
      </c>
      <c r="N45" s="589">
        <f t="shared" si="77"/>
        <v>40.910940000000004</v>
      </c>
      <c r="O45" s="589">
        <f t="shared" si="78"/>
        <v>6.8184900000000006</v>
      </c>
      <c r="P45" s="589">
        <f t="shared" si="79"/>
        <v>72.685103400000003</v>
      </c>
      <c r="Q45" s="589">
        <f t="shared" si="80"/>
        <v>336.28792679999998</v>
      </c>
      <c r="R45" s="534">
        <f t="shared" si="81"/>
        <v>1813.5819702000001</v>
      </c>
      <c r="S45" s="535">
        <f t="shared" si="68"/>
        <v>2720.3729553000003</v>
      </c>
      <c r="T45" s="589">
        <f>R45*0</f>
        <v>0</v>
      </c>
      <c r="U45" s="589">
        <f>S45*45</f>
        <v>122416.78298850001</v>
      </c>
      <c r="V45" s="590">
        <f t="shared" si="82"/>
        <v>122416.78298850001</v>
      </c>
      <c r="W45" s="576" t="s">
        <v>580</v>
      </c>
      <c r="X45" s="735"/>
    </row>
    <row r="46" spans="1:25" ht="15.75" thickBot="1" x14ac:dyDescent="0.3">
      <c r="A46" s="591"/>
      <c r="B46" s="592"/>
      <c r="C46" s="593"/>
      <c r="D46" s="540"/>
      <c r="E46" s="594"/>
      <c r="F46" s="595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548">
        <f>SUM(V42:V45)</f>
        <v>771750.37618321495</v>
      </c>
      <c r="W46" s="596"/>
      <c r="X46" s="486"/>
    </row>
    <row r="47" spans="1:25" ht="26.25" thickBot="1" x14ac:dyDescent="0.25">
      <c r="A47" s="504">
        <v>1</v>
      </c>
      <c r="B47" s="505" t="s">
        <v>74</v>
      </c>
      <c r="C47" s="572">
        <v>407111</v>
      </c>
      <c r="D47" s="507" t="s">
        <v>79</v>
      </c>
      <c r="E47" s="508" t="s">
        <v>112</v>
      </c>
      <c r="F47" s="581">
        <v>2135</v>
      </c>
      <c r="G47" s="509">
        <f t="shared" ref="G47:G49" si="83">F47</f>
        <v>2135</v>
      </c>
      <c r="H47" s="509">
        <f t="shared" ref="H47:H49" si="84">G47*0.0823</f>
        <v>175.7105</v>
      </c>
      <c r="I47" s="509">
        <f t="shared" ref="I47:I49" si="85">(G47+H47)*0.0833</f>
        <v>192.48218465000002</v>
      </c>
      <c r="J47" s="509">
        <f t="shared" ref="J47:J49" si="86">G47+H47+I47</f>
        <v>2503.19268465</v>
      </c>
      <c r="K47" s="509">
        <f t="shared" ref="K47:K49" si="87">(J47-I47)*0.0508</f>
        <v>117.3840934</v>
      </c>
      <c r="L47" s="509">
        <f t="shared" ref="L47:L49" si="88">(J47-I47)*0.0925</f>
        <v>213.74072125000001</v>
      </c>
      <c r="M47" s="509">
        <f t="shared" ref="M47:M49" si="89">(J47-I47)*0.015</f>
        <v>34.660657499999999</v>
      </c>
      <c r="N47" s="509">
        <f t="shared" ref="N47:N49" si="90">(J47-I47)*0.03</f>
        <v>69.321314999999998</v>
      </c>
      <c r="O47" s="509">
        <f t="shared" ref="O47:O49" si="91">(J47-I47)*0.005</f>
        <v>11.5535525</v>
      </c>
      <c r="P47" s="509">
        <f t="shared" ref="P47:P49" si="92">(J47-I47)*0.0533</f>
        <v>123.16086965000001</v>
      </c>
      <c r="Q47" s="509">
        <f t="shared" ref="Q47:Q49" si="93">K47+L47+M47+N47+O47+P47</f>
        <v>569.82120930000008</v>
      </c>
      <c r="R47" s="511">
        <f t="shared" ref="R47:R49" si="94">J47+Q47</f>
        <v>3073.0138939500002</v>
      </c>
      <c r="S47" s="512">
        <f t="shared" si="68"/>
        <v>4609.5208409250008</v>
      </c>
      <c r="T47" s="509">
        <f t="shared" ref="T47:T49" si="95">R47*0</f>
        <v>0</v>
      </c>
      <c r="U47" s="509">
        <f>S47*40</f>
        <v>184380.83363700003</v>
      </c>
      <c r="V47" s="513">
        <f t="shared" ref="V47:V49" si="96">T47+U47</f>
        <v>184380.83363700003</v>
      </c>
      <c r="W47" s="597" t="s">
        <v>582</v>
      </c>
      <c r="X47" s="722">
        <f>V49+V48+V47</f>
        <v>454539.77641215001</v>
      </c>
      <c r="Y47" s="514">
        <v>400</v>
      </c>
    </row>
    <row r="48" spans="1:25" ht="19.5" thickBot="1" x14ac:dyDescent="0.25">
      <c r="A48" s="515">
        <v>2</v>
      </c>
      <c r="B48" s="516" t="s">
        <v>586</v>
      </c>
      <c r="C48" s="517" t="s">
        <v>587</v>
      </c>
      <c r="D48" s="518" t="s">
        <v>588</v>
      </c>
      <c r="E48" s="519" t="s">
        <v>112</v>
      </c>
      <c r="F48" s="584">
        <v>8085</v>
      </c>
      <c r="G48" s="520">
        <f t="shared" si="83"/>
        <v>8085</v>
      </c>
      <c r="H48" s="520">
        <f t="shared" si="84"/>
        <v>665.39549999999997</v>
      </c>
      <c r="I48" s="520">
        <f t="shared" si="85"/>
        <v>728.90794515000005</v>
      </c>
      <c r="J48" s="520">
        <f t="shared" si="86"/>
        <v>9479.3034451500007</v>
      </c>
      <c r="K48" s="520">
        <f t="shared" si="87"/>
        <v>444.52009140000001</v>
      </c>
      <c r="L48" s="520">
        <f t="shared" si="88"/>
        <v>809.41158375000009</v>
      </c>
      <c r="M48" s="520">
        <f t="shared" si="89"/>
        <v>131.2559325</v>
      </c>
      <c r="N48" s="520">
        <f t="shared" si="90"/>
        <v>262.511865</v>
      </c>
      <c r="O48" s="520">
        <f t="shared" si="91"/>
        <v>43.751977500000002</v>
      </c>
      <c r="P48" s="520">
        <f t="shared" si="92"/>
        <v>466.39608015000005</v>
      </c>
      <c r="Q48" s="520">
        <f t="shared" si="93"/>
        <v>2157.8475303</v>
      </c>
      <c r="R48" s="521">
        <f t="shared" si="94"/>
        <v>11637.15097545</v>
      </c>
      <c r="S48" s="522">
        <f t="shared" si="68"/>
        <v>17455.726463175</v>
      </c>
      <c r="T48" s="520">
        <f t="shared" si="95"/>
        <v>0</v>
      </c>
      <c r="U48" s="520">
        <f>S48*8</f>
        <v>139645.8117054</v>
      </c>
      <c r="V48" s="523">
        <f t="shared" si="96"/>
        <v>139645.8117054</v>
      </c>
      <c r="W48" s="597" t="s">
        <v>589</v>
      </c>
      <c r="X48" s="723"/>
    </row>
    <row r="49" spans="1:28" ht="26.25" thickBot="1" x14ac:dyDescent="0.25">
      <c r="A49" s="528">
        <v>3</v>
      </c>
      <c r="B49" s="529" t="s">
        <v>85</v>
      </c>
      <c r="C49" s="530">
        <v>300943</v>
      </c>
      <c r="D49" s="531" t="s">
        <v>86</v>
      </c>
      <c r="E49" s="598" t="s">
        <v>110</v>
      </c>
      <c r="F49" s="589">
        <v>2015</v>
      </c>
      <c r="G49" s="599">
        <f t="shared" si="83"/>
        <v>2015</v>
      </c>
      <c r="H49" s="599">
        <f t="shared" si="84"/>
        <v>165.83449999999999</v>
      </c>
      <c r="I49" s="599">
        <f t="shared" si="85"/>
        <v>181.66351384999999</v>
      </c>
      <c r="J49" s="599">
        <f t="shared" si="86"/>
        <v>2362.49801385</v>
      </c>
      <c r="K49" s="599">
        <f t="shared" si="87"/>
        <v>110.7863926</v>
      </c>
      <c r="L49" s="599">
        <f t="shared" si="88"/>
        <v>201.72719125</v>
      </c>
      <c r="M49" s="599">
        <f t="shared" si="89"/>
        <v>32.712517499999997</v>
      </c>
      <c r="N49" s="599">
        <f t="shared" si="90"/>
        <v>65.425034999999994</v>
      </c>
      <c r="O49" s="599">
        <f t="shared" si="91"/>
        <v>10.9041725</v>
      </c>
      <c r="P49" s="599">
        <f t="shared" si="92"/>
        <v>116.23847884999999</v>
      </c>
      <c r="Q49" s="599">
        <f t="shared" si="93"/>
        <v>537.79378770000005</v>
      </c>
      <c r="R49" s="534">
        <f t="shared" si="94"/>
        <v>2900.2918015499999</v>
      </c>
      <c r="S49" s="535">
        <f t="shared" si="68"/>
        <v>4350.4377023249999</v>
      </c>
      <c r="T49" s="599">
        <f t="shared" si="95"/>
        <v>0</v>
      </c>
      <c r="U49" s="599">
        <f>S49*30</f>
        <v>130513.13106975</v>
      </c>
      <c r="V49" s="600">
        <f t="shared" si="96"/>
        <v>130513.13106975</v>
      </c>
      <c r="W49" s="597" t="s">
        <v>590</v>
      </c>
      <c r="X49" s="729"/>
    </row>
    <row r="50" spans="1:28" ht="19.5" thickBot="1" x14ac:dyDescent="0.25">
      <c r="A50" s="537"/>
      <c r="B50" s="538"/>
      <c r="C50" s="539"/>
      <c r="D50" s="577"/>
      <c r="E50" s="601"/>
      <c r="F50" s="602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548">
        <f>SUM(V47:V49)</f>
        <v>454539.77641215007</v>
      </c>
      <c r="W50" s="603"/>
      <c r="X50" s="604"/>
    </row>
    <row r="51" spans="1:28" ht="30.75" thickBot="1" x14ac:dyDescent="0.25">
      <c r="A51" s="504">
        <v>1</v>
      </c>
      <c r="B51" s="505" t="s">
        <v>37</v>
      </c>
      <c r="C51" s="572" t="s">
        <v>591</v>
      </c>
      <c r="D51" s="507" t="s">
        <v>41</v>
      </c>
      <c r="E51" s="508" t="s">
        <v>99</v>
      </c>
      <c r="F51" s="581">
        <v>5273</v>
      </c>
      <c r="G51" s="509">
        <f t="shared" ref="G51:G55" si="97">F51</f>
        <v>5273</v>
      </c>
      <c r="H51" s="509">
        <f t="shared" ref="H51:H55" si="98">G51*0.0823</f>
        <v>433.96789999999999</v>
      </c>
      <c r="I51" s="509">
        <f t="shared" ref="I51:I55" si="99">(G51+H51)*0.0833</f>
        <v>475.39042606999999</v>
      </c>
      <c r="J51" s="509">
        <f t="shared" ref="J51:J55" si="100">G51+H51+I51</f>
        <v>6182.3583260699997</v>
      </c>
      <c r="K51" s="509">
        <f t="shared" ref="K51:K55" si="101">(J51-I51)*0.0508</f>
        <v>289.91396931999998</v>
      </c>
      <c r="L51" s="509">
        <f t="shared" ref="L51:L55" si="102">(J51-I51)*0.0925</f>
        <v>527.89453074999994</v>
      </c>
      <c r="M51" s="509">
        <f t="shared" ref="M51:M55" si="103">(J51-I51)*0.015</f>
        <v>85.604518499999998</v>
      </c>
      <c r="N51" s="509">
        <f t="shared" ref="N51:N55" si="104">(J51-I51)*0.03</f>
        <v>171.209037</v>
      </c>
      <c r="O51" s="509">
        <f t="shared" ref="O51:O55" si="105">(J51-I51)*0.005</f>
        <v>28.5348395</v>
      </c>
      <c r="P51" s="509">
        <f t="shared" ref="P51:P55" si="106">(J51-I51)*0.0533</f>
        <v>304.18138906999997</v>
      </c>
      <c r="Q51" s="509">
        <f t="shared" ref="Q51:Q55" si="107">K51+L51+M51+N51+O51+P51</f>
        <v>1407.33828414</v>
      </c>
      <c r="R51" s="511">
        <f t="shared" ref="R51:R55" si="108">J51+Q51</f>
        <v>7589.6966102099996</v>
      </c>
      <c r="S51" s="512">
        <f t="shared" si="68"/>
        <v>11384.544915315</v>
      </c>
      <c r="T51" s="509">
        <f>R51*30</f>
        <v>227690.89830629999</v>
      </c>
      <c r="U51" s="509">
        <f>S51*40</f>
        <v>455381.79661259998</v>
      </c>
      <c r="V51" s="513">
        <f t="shared" ref="V51:V55" si="109">T51+U51</f>
        <v>683072.69491890003</v>
      </c>
      <c r="W51" s="597" t="s">
        <v>592</v>
      </c>
      <c r="X51" s="730">
        <f>V55+V54+V53+V52+V51</f>
        <v>1943188.31028465</v>
      </c>
    </row>
    <row r="52" spans="1:28" ht="30.75" thickBot="1" x14ac:dyDescent="0.25">
      <c r="A52" s="515">
        <v>2</v>
      </c>
      <c r="B52" s="516" t="s">
        <v>95</v>
      </c>
      <c r="C52" s="517" t="s">
        <v>591</v>
      </c>
      <c r="D52" s="518" t="s">
        <v>139</v>
      </c>
      <c r="E52" s="519" t="s">
        <v>99</v>
      </c>
      <c r="F52" s="584">
        <v>4522</v>
      </c>
      <c r="G52" s="520">
        <f t="shared" si="97"/>
        <v>4522</v>
      </c>
      <c r="H52" s="520">
        <f t="shared" si="98"/>
        <v>372.16059999999999</v>
      </c>
      <c r="I52" s="520">
        <f t="shared" si="99"/>
        <v>407.68357798</v>
      </c>
      <c r="J52" s="520">
        <f t="shared" si="100"/>
        <v>5301.8441779800005</v>
      </c>
      <c r="K52" s="520">
        <f t="shared" si="101"/>
        <v>248.62335848000001</v>
      </c>
      <c r="L52" s="520">
        <f t="shared" si="102"/>
        <v>452.7098555</v>
      </c>
      <c r="M52" s="520">
        <f t="shared" si="103"/>
        <v>73.412408999999997</v>
      </c>
      <c r="N52" s="520">
        <f t="shared" si="104"/>
        <v>146.82481799999999</v>
      </c>
      <c r="O52" s="520">
        <f t="shared" si="105"/>
        <v>24.470803</v>
      </c>
      <c r="P52" s="520">
        <f t="shared" si="106"/>
        <v>260.85875998</v>
      </c>
      <c r="Q52" s="520">
        <f t="shared" si="107"/>
        <v>1206.90000396</v>
      </c>
      <c r="R52" s="521">
        <f t="shared" si="108"/>
        <v>6508.744181940001</v>
      </c>
      <c r="S52" s="522">
        <f t="shared" si="68"/>
        <v>9763.1162729100015</v>
      </c>
      <c r="T52" s="520">
        <f>R52*30</f>
        <v>195262.32545820004</v>
      </c>
      <c r="U52" s="520">
        <f>S52*40</f>
        <v>390524.65091640007</v>
      </c>
      <c r="V52" s="523">
        <f t="shared" si="109"/>
        <v>585786.97637460008</v>
      </c>
      <c r="W52" s="597" t="s">
        <v>592</v>
      </c>
      <c r="X52" s="731"/>
    </row>
    <row r="53" spans="1:28" ht="30.75" thickBot="1" x14ac:dyDescent="0.25">
      <c r="A53" s="515">
        <v>3</v>
      </c>
      <c r="B53" s="516" t="s">
        <v>593</v>
      </c>
      <c r="C53" s="517" t="s">
        <v>591</v>
      </c>
      <c r="D53" s="518" t="s">
        <v>132</v>
      </c>
      <c r="E53" s="519" t="s">
        <v>99</v>
      </c>
      <c r="F53" s="584">
        <v>1432</v>
      </c>
      <c r="G53" s="520">
        <f t="shared" si="97"/>
        <v>1432</v>
      </c>
      <c r="H53" s="520">
        <f t="shared" si="98"/>
        <v>117.8536</v>
      </c>
      <c r="I53" s="520">
        <f t="shared" si="99"/>
        <v>129.10280487999998</v>
      </c>
      <c r="J53" s="520">
        <f t="shared" si="100"/>
        <v>1678.9564048799998</v>
      </c>
      <c r="K53" s="520">
        <f t="shared" si="101"/>
        <v>78.732562879999989</v>
      </c>
      <c r="L53" s="520">
        <f t="shared" si="102"/>
        <v>143.361458</v>
      </c>
      <c r="M53" s="520">
        <f t="shared" si="103"/>
        <v>23.247803999999999</v>
      </c>
      <c r="N53" s="520">
        <f t="shared" si="104"/>
        <v>46.495607999999997</v>
      </c>
      <c r="O53" s="520">
        <f t="shared" si="105"/>
        <v>7.7492679999999998</v>
      </c>
      <c r="P53" s="520">
        <f t="shared" si="106"/>
        <v>82.607196879999989</v>
      </c>
      <c r="Q53" s="520">
        <f t="shared" si="107"/>
        <v>382.19389775999997</v>
      </c>
      <c r="R53" s="521">
        <f t="shared" si="108"/>
        <v>2061.1503026399996</v>
      </c>
      <c r="S53" s="522">
        <f t="shared" si="68"/>
        <v>3091.7254539599994</v>
      </c>
      <c r="T53" s="520">
        <f>R53*80</f>
        <v>164892.02421119995</v>
      </c>
      <c r="U53" s="520">
        <f>S53*60</f>
        <v>185503.52723759998</v>
      </c>
      <c r="V53" s="523">
        <f t="shared" si="109"/>
        <v>350395.5514487999</v>
      </c>
      <c r="W53" s="597" t="s">
        <v>594</v>
      </c>
      <c r="X53" s="731"/>
    </row>
    <row r="54" spans="1:28" ht="39" thickBot="1" x14ac:dyDescent="0.25">
      <c r="A54" s="515">
        <v>4</v>
      </c>
      <c r="B54" s="516" t="s">
        <v>595</v>
      </c>
      <c r="C54" s="517" t="s">
        <v>591</v>
      </c>
      <c r="D54" s="518" t="s">
        <v>133</v>
      </c>
      <c r="E54" s="519" t="s">
        <v>99</v>
      </c>
      <c r="F54" s="584">
        <v>1568</v>
      </c>
      <c r="G54" s="520">
        <f t="shared" si="97"/>
        <v>1568</v>
      </c>
      <c r="H54" s="520">
        <f t="shared" si="98"/>
        <v>129.04640000000001</v>
      </c>
      <c r="I54" s="520">
        <f t="shared" si="99"/>
        <v>141.36396511999999</v>
      </c>
      <c r="J54" s="520">
        <f t="shared" si="100"/>
        <v>1838.4103651199998</v>
      </c>
      <c r="K54" s="520">
        <f t="shared" si="101"/>
        <v>86.209957119999984</v>
      </c>
      <c r="L54" s="520">
        <f t="shared" si="102"/>
        <v>156.97679199999996</v>
      </c>
      <c r="M54" s="520">
        <f t="shared" si="103"/>
        <v>25.455695999999996</v>
      </c>
      <c r="N54" s="520">
        <f t="shared" si="104"/>
        <v>50.911391999999992</v>
      </c>
      <c r="O54" s="520">
        <f t="shared" si="105"/>
        <v>8.4852319999999981</v>
      </c>
      <c r="P54" s="520">
        <f t="shared" si="106"/>
        <v>90.452573119999983</v>
      </c>
      <c r="Q54" s="520">
        <f t="shared" si="107"/>
        <v>418.49164223999992</v>
      </c>
      <c r="R54" s="521">
        <f t="shared" si="108"/>
        <v>2256.9020073599995</v>
      </c>
      <c r="S54" s="522">
        <f t="shared" si="68"/>
        <v>3385.3530110399993</v>
      </c>
      <c r="T54" s="520">
        <f>R54*30</f>
        <v>67707.060220799991</v>
      </c>
      <c r="U54" s="520">
        <f>S54*20</f>
        <v>67707.060220799991</v>
      </c>
      <c r="V54" s="523">
        <f t="shared" si="109"/>
        <v>135414.12044159998</v>
      </c>
      <c r="W54" s="597" t="s">
        <v>596</v>
      </c>
      <c r="X54" s="731"/>
    </row>
    <row r="55" spans="1:28" ht="36.75" customHeight="1" thickBot="1" x14ac:dyDescent="0.25">
      <c r="A55" s="605">
        <v>5</v>
      </c>
      <c r="B55" s="606" t="s">
        <v>524</v>
      </c>
      <c r="C55" s="607" t="s">
        <v>597</v>
      </c>
      <c r="D55" s="531" t="s">
        <v>598</v>
      </c>
      <c r="E55" s="608" t="s">
        <v>597</v>
      </c>
      <c r="F55" s="589">
        <v>2015</v>
      </c>
      <c r="G55" s="609">
        <f t="shared" si="97"/>
        <v>2015</v>
      </c>
      <c r="H55" s="609">
        <f t="shared" si="98"/>
        <v>165.83449999999999</v>
      </c>
      <c r="I55" s="609">
        <f t="shared" si="99"/>
        <v>181.66351384999999</v>
      </c>
      <c r="J55" s="609">
        <f t="shared" si="100"/>
        <v>2362.49801385</v>
      </c>
      <c r="K55" s="609">
        <f t="shared" si="101"/>
        <v>110.7863926</v>
      </c>
      <c r="L55" s="609">
        <f t="shared" si="102"/>
        <v>201.72719125</v>
      </c>
      <c r="M55" s="609">
        <f t="shared" si="103"/>
        <v>32.712517499999997</v>
      </c>
      <c r="N55" s="609">
        <f t="shared" si="104"/>
        <v>65.425034999999994</v>
      </c>
      <c r="O55" s="609">
        <f t="shared" si="105"/>
        <v>10.9041725</v>
      </c>
      <c r="P55" s="609">
        <f t="shared" si="106"/>
        <v>116.23847884999999</v>
      </c>
      <c r="Q55" s="609">
        <f t="shared" si="107"/>
        <v>537.79378770000005</v>
      </c>
      <c r="R55" s="534">
        <f t="shared" si="108"/>
        <v>2900.2918015499999</v>
      </c>
      <c r="S55" s="535">
        <f t="shared" si="68"/>
        <v>4350.4377023249999</v>
      </c>
      <c r="T55" s="609">
        <f>R55*20</f>
        <v>58005.836030999999</v>
      </c>
      <c r="U55" s="609">
        <f>S55*30</f>
        <v>130513.13106975</v>
      </c>
      <c r="V55" s="610">
        <f t="shared" si="109"/>
        <v>188518.96710075001</v>
      </c>
      <c r="W55" s="597" t="s">
        <v>582</v>
      </c>
      <c r="X55" s="732"/>
    </row>
    <row r="56" spans="1:28" ht="19.5" thickBot="1" x14ac:dyDescent="0.25">
      <c r="A56" s="537"/>
      <c r="B56" s="538"/>
      <c r="C56" s="539"/>
      <c r="D56" s="577"/>
      <c r="E56" s="541"/>
      <c r="F56" s="542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8">
        <f>SUM(V51:V55)</f>
        <v>1943188.31028465</v>
      </c>
      <c r="W56" s="603"/>
      <c r="X56" s="604"/>
    </row>
    <row r="57" spans="1:28" ht="26.25" thickBot="1" x14ac:dyDescent="0.25">
      <c r="A57" s="504">
        <v>1</v>
      </c>
      <c r="B57" s="505" t="s">
        <v>17</v>
      </c>
      <c r="C57" s="557" t="s">
        <v>599</v>
      </c>
      <c r="D57" s="558" t="s">
        <v>21</v>
      </c>
      <c r="E57" s="508" t="s">
        <v>110</v>
      </c>
      <c r="F57" s="559">
        <v>7941</v>
      </c>
      <c r="G57" s="559">
        <f t="shared" ref="G57:G61" si="110">F57</f>
        <v>7941</v>
      </c>
      <c r="H57" s="559">
        <f t="shared" ref="H57:H61" si="111">G57*0.0823</f>
        <v>653.54430000000002</v>
      </c>
      <c r="I57" s="559">
        <f t="shared" ref="I57:I61" si="112">(G57+H57)*0.0833</f>
        <v>715.92554018999999</v>
      </c>
      <c r="J57" s="559">
        <f t="shared" ref="J57:J61" si="113">G57+H57+I57</f>
        <v>9310.4698401899986</v>
      </c>
      <c r="K57" s="559">
        <f t="shared" ref="K57:K61" si="114">(J57-I57)*0.0508</f>
        <v>436.60285043999988</v>
      </c>
      <c r="L57" s="559">
        <f t="shared" ref="L57:L61" si="115">(J57-I57)*0.0925</f>
        <v>794.99534774999984</v>
      </c>
      <c r="M57" s="559">
        <f t="shared" ref="M57:M61" si="116">(J57-I57)*0.015</f>
        <v>128.91816449999996</v>
      </c>
      <c r="N57" s="559">
        <f t="shared" ref="N57:N61" si="117">(J57-I57)*0.03</f>
        <v>257.83632899999992</v>
      </c>
      <c r="O57" s="559">
        <f t="shared" ref="O57:O61" si="118">(J57-I57)*0.005</f>
        <v>42.972721499999992</v>
      </c>
      <c r="P57" s="559">
        <f t="shared" ref="P57:P61" si="119">(J57-I57)*0.0533</f>
        <v>458.0892111899999</v>
      </c>
      <c r="Q57" s="559">
        <f t="shared" ref="Q57:Q61" si="120">K57+L57+M57+N57+O57+P57</f>
        <v>2119.4146243799996</v>
      </c>
      <c r="R57" s="511">
        <f t="shared" ref="R57:R61" si="121">J57+Q57</f>
        <v>11429.884464569997</v>
      </c>
      <c r="S57" s="512">
        <f t="shared" ref="S57:S61" si="122">R57*1.5</f>
        <v>17144.826696854994</v>
      </c>
      <c r="T57" s="559">
        <f>R57*U374</f>
        <v>0</v>
      </c>
      <c r="U57" s="559">
        <f>S57*30</f>
        <v>514344.80090564984</v>
      </c>
      <c r="V57" s="559">
        <f t="shared" ref="V57:V61" si="123">T57+U57</f>
        <v>514344.80090564984</v>
      </c>
      <c r="W57" s="576" t="s">
        <v>600</v>
      </c>
      <c r="X57" s="733">
        <f>V61+V60+V59+V58+V57</f>
        <v>2502639.4856205601</v>
      </c>
    </row>
    <row r="58" spans="1:28" ht="26.25" thickBot="1" x14ac:dyDescent="0.25">
      <c r="A58" s="515">
        <v>2</v>
      </c>
      <c r="B58" s="516" t="s">
        <v>95</v>
      </c>
      <c r="C58" s="562">
        <v>300953</v>
      </c>
      <c r="D58" s="563" t="s">
        <v>601</v>
      </c>
      <c r="E58" s="519" t="s">
        <v>110</v>
      </c>
      <c r="F58" s="564">
        <v>5010</v>
      </c>
      <c r="G58" s="564">
        <f t="shared" si="110"/>
        <v>5010</v>
      </c>
      <c r="H58" s="564">
        <f t="shared" si="111"/>
        <v>412.32299999999998</v>
      </c>
      <c r="I58" s="564">
        <f t="shared" si="112"/>
        <v>451.67950590000004</v>
      </c>
      <c r="J58" s="564">
        <f t="shared" si="113"/>
        <v>5874.0025059</v>
      </c>
      <c r="K58" s="564">
        <f t="shared" si="114"/>
        <v>275.45400840000002</v>
      </c>
      <c r="L58" s="564">
        <f t="shared" si="115"/>
        <v>501.56487750000002</v>
      </c>
      <c r="M58" s="564">
        <f t="shared" si="116"/>
        <v>81.334845000000001</v>
      </c>
      <c r="N58" s="564">
        <f t="shared" si="117"/>
        <v>162.66969</v>
      </c>
      <c r="O58" s="564">
        <f t="shared" si="118"/>
        <v>27.111615</v>
      </c>
      <c r="P58" s="564">
        <f t="shared" si="119"/>
        <v>289.00981590000004</v>
      </c>
      <c r="Q58" s="564">
        <f t="shared" si="120"/>
        <v>1337.1448518000002</v>
      </c>
      <c r="R58" s="521">
        <f t="shared" si="121"/>
        <v>7211.1473576999997</v>
      </c>
      <c r="S58" s="522">
        <f t="shared" si="122"/>
        <v>10816.72103655</v>
      </c>
      <c r="T58" s="564">
        <f>R58*U375</f>
        <v>0</v>
      </c>
      <c r="U58" s="564">
        <f>S58*30</f>
        <v>324501.63109649997</v>
      </c>
      <c r="V58" s="564">
        <f t="shared" si="123"/>
        <v>324501.63109649997</v>
      </c>
      <c r="W58" s="576" t="s">
        <v>600</v>
      </c>
      <c r="X58" s="734"/>
      <c r="AB58" s="611"/>
    </row>
    <row r="59" spans="1:28" ht="19.5" thickBot="1" x14ac:dyDescent="0.25">
      <c r="A59" s="515">
        <v>3</v>
      </c>
      <c r="B59" s="516" t="s">
        <v>6</v>
      </c>
      <c r="C59" s="562" t="s">
        <v>115</v>
      </c>
      <c r="D59" s="563" t="s">
        <v>94</v>
      </c>
      <c r="E59" s="519" t="s">
        <v>110</v>
      </c>
      <c r="F59" s="564">
        <v>4443</v>
      </c>
      <c r="G59" s="564">
        <f t="shared" si="110"/>
        <v>4443</v>
      </c>
      <c r="H59" s="564">
        <f t="shared" si="111"/>
        <v>365.65890000000002</v>
      </c>
      <c r="I59" s="564">
        <f t="shared" si="112"/>
        <v>400.56128637</v>
      </c>
      <c r="J59" s="564">
        <f t="shared" si="113"/>
        <v>5209.2201863700002</v>
      </c>
      <c r="K59" s="564">
        <f t="shared" si="114"/>
        <v>244.27987212000002</v>
      </c>
      <c r="L59" s="564">
        <f t="shared" si="115"/>
        <v>444.80094825000003</v>
      </c>
      <c r="M59" s="564">
        <f t="shared" si="116"/>
        <v>72.129883500000005</v>
      </c>
      <c r="N59" s="564">
        <f t="shared" si="117"/>
        <v>144.25976700000001</v>
      </c>
      <c r="O59" s="564">
        <f t="shared" si="118"/>
        <v>24.043294500000002</v>
      </c>
      <c r="P59" s="564">
        <f t="shared" si="119"/>
        <v>256.30151936999999</v>
      </c>
      <c r="Q59" s="564">
        <f t="shared" si="120"/>
        <v>1185.8152847400002</v>
      </c>
      <c r="R59" s="521">
        <f t="shared" si="121"/>
        <v>6395.0354711100008</v>
      </c>
      <c r="S59" s="522">
        <f t="shared" si="122"/>
        <v>9592.5532066650012</v>
      </c>
      <c r="T59" s="564">
        <f>R59*U376</f>
        <v>0</v>
      </c>
      <c r="U59" s="564">
        <f>S59*32</f>
        <v>306961.70261328004</v>
      </c>
      <c r="V59" s="564">
        <f t="shared" si="123"/>
        <v>306961.70261328004</v>
      </c>
      <c r="W59" s="576" t="s">
        <v>600</v>
      </c>
      <c r="X59" s="734"/>
    </row>
    <row r="60" spans="1:28" ht="26.25" thickBot="1" x14ac:dyDescent="0.25">
      <c r="A60" s="515">
        <v>4</v>
      </c>
      <c r="B60" s="516" t="s">
        <v>95</v>
      </c>
      <c r="C60" s="562" t="s">
        <v>602</v>
      </c>
      <c r="D60" s="563" t="s">
        <v>47</v>
      </c>
      <c r="E60" s="519" t="s">
        <v>110</v>
      </c>
      <c r="F60" s="564">
        <v>6412</v>
      </c>
      <c r="G60" s="564">
        <f t="shared" si="110"/>
        <v>6412</v>
      </c>
      <c r="H60" s="564">
        <f t="shared" si="111"/>
        <v>527.70759999999996</v>
      </c>
      <c r="I60" s="564">
        <f t="shared" si="112"/>
        <v>578.07764307999992</v>
      </c>
      <c r="J60" s="564">
        <f t="shared" si="113"/>
        <v>7517.7852430799994</v>
      </c>
      <c r="K60" s="564">
        <f t="shared" si="114"/>
        <v>352.53714607999996</v>
      </c>
      <c r="L60" s="564">
        <f t="shared" si="115"/>
        <v>641.92295300000001</v>
      </c>
      <c r="M60" s="564">
        <f t="shared" si="116"/>
        <v>104.095614</v>
      </c>
      <c r="N60" s="564">
        <f t="shared" si="117"/>
        <v>208.191228</v>
      </c>
      <c r="O60" s="564">
        <f t="shared" si="118"/>
        <v>34.698537999999999</v>
      </c>
      <c r="P60" s="564">
        <f t="shared" si="119"/>
        <v>369.88641508000001</v>
      </c>
      <c r="Q60" s="564">
        <f t="shared" si="120"/>
        <v>1711.33189416</v>
      </c>
      <c r="R60" s="521">
        <f t="shared" si="121"/>
        <v>9229.1171372399986</v>
      </c>
      <c r="S60" s="522">
        <f t="shared" si="122"/>
        <v>13843.675705859998</v>
      </c>
      <c r="T60" s="564">
        <f>R60*U377</f>
        <v>0</v>
      </c>
      <c r="U60" s="564">
        <f>S60*78</f>
        <v>1079806.7050570799</v>
      </c>
      <c r="V60" s="564">
        <f t="shared" si="123"/>
        <v>1079806.7050570799</v>
      </c>
      <c r="W60" s="576" t="s">
        <v>600</v>
      </c>
      <c r="X60" s="734"/>
    </row>
    <row r="61" spans="1:28" ht="26.25" thickBot="1" x14ac:dyDescent="0.25">
      <c r="A61" s="528">
        <v>5</v>
      </c>
      <c r="B61" s="529" t="s">
        <v>138</v>
      </c>
      <c r="C61" s="612" t="s">
        <v>603</v>
      </c>
      <c r="D61" s="613" t="s">
        <v>604</v>
      </c>
      <c r="E61" s="532" t="s">
        <v>110</v>
      </c>
      <c r="F61" s="614">
        <v>1645</v>
      </c>
      <c r="G61" s="614">
        <f t="shared" si="110"/>
        <v>1645</v>
      </c>
      <c r="H61" s="614">
        <f t="shared" si="111"/>
        <v>135.3835</v>
      </c>
      <c r="I61" s="614">
        <f t="shared" si="112"/>
        <v>148.30594554999999</v>
      </c>
      <c r="J61" s="614">
        <f t="shared" si="113"/>
        <v>1928.6894455499998</v>
      </c>
      <c r="K61" s="614">
        <f t="shared" si="114"/>
        <v>90.443481799999986</v>
      </c>
      <c r="L61" s="614">
        <f t="shared" si="115"/>
        <v>164.68547375</v>
      </c>
      <c r="M61" s="614">
        <f t="shared" si="116"/>
        <v>26.705752499999999</v>
      </c>
      <c r="N61" s="614">
        <f t="shared" si="117"/>
        <v>53.411504999999998</v>
      </c>
      <c r="O61" s="614">
        <f t="shared" si="118"/>
        <v>8.9019174999999997</v>
      </c>
      <c r="P61" s="614">
        <f t="shared" si="119"/>
        <v>94.894440549999999</v>
      </c>
      <c r="Q61" s="614">
        <f t="shared" si="120"/>
        <v>439.04257110000003</v>
      </c>
      <c r="R61" s="534">
        <f t="shared" si="121"/>
        <v>2367.7320166499999</v>
      </c>
      <c r="S61" s="535">
        <f t="shared" si="122"/>
        <v>3551.598024975</v>
      </c>
      <c r="T61" s="614">
        <f>R61*U378</f>
        <v>0</v>
      </c>
      <c r="U61" s="614">
        <f>S61*78</f>
        <v>277024.64594805002</v>
      </c>
      <c r="V61" s="614">
        <f t="shared" si="123"/>
        <v>277024.64594805002</v>
      </c>
      <c r="W61" s="576" t="s">
        <v>600</v>
      </c>
      <c r="X61" s="735"/>
    </row>
    <row r="62" spans="1:28" ht="15.75" thickBot="1" x14ac:dyDescent="0.3">
      <c r="A62" s="615"/>
      <c r="B62" s="592"/>
      <c r="C62" s="593"/>
      <c r="D62" s="540"/>
      <c r="E62" s="616"/>
      <c r="F62" s="617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548">
        <f>SUM(V57:V61)</f>
        <v>2502639.4856205597</v>
      </c>
      <c r="W62" s="596"/>
      <c r="X62" s="486"/>
    </row>
    <row r="63" spans="1:28" ht="25.5" x14ac:dyDescent="0.2">
      <c r="A63" s="504">
        <v>1</v>
      </c>
      <c r="B63" s="505" t="s">
        <v>67</v>
      </c>
      <c r="C63" s="549">
        <v>300960</v>
      </c>
      <c r="D63" s="507" t="s">
        <v>68</v>
      </c>
      <c r="E63" s="508" t="s">
        <v>597</v>
      </c>
      <c r="F63" s="509">
        <v>2428</v>
      </c>
      <c r="G63" s="509">
        <f t="shared" ref="G63:G80" si="124">F63</f>
        <v>2428</v>
      </c>
      <c r="H63" s="509">
        <f t="shared" ref="H63:H80" si="125">G63*0.0823</f>
        <v>199.8244</v>
      </c>
      <c r="I63" s="509">
        <f t="shared" ref="I63:I80" si="126">(G63+H63)*0.0833</f>
        <v>218.89777251999999</v>
      </c>
      <c r="J63" s="509">
        <f t="shared" ref="J63:J80" si="127">G63+H63+I63</f>
        <v>2846.7221725199997</v>
      </c>
      <c r="K63" s="509">
        <f t="shared" ref="K63:K80" si="128">(J63-I63)*0.0508</f>
        <v>133.49347951999997</v>
      </c>
      <c r="L63" s="509">
        <f t="shared" ref="L63:L80" si="129">(J63-I63)*0.0925</f>
        <v>243.07375699999994</v>
      </c>
      <c r="M63" s="509">
        <f t="shared" ref="M63:M80" si="130">(J63-I63)*0.015</f>
        <v>39.417365999999994</v>
      </c>
      <c r="N63" s="509">
        <f t="shared" ref="N63:N80" si="131">(J63-I63)*0.03</f>
        <v>78.834731999999988</v>
      </c>
      <c r="O63" s="509">
        <f t="shared" ref="O63:O80" si="132">(J63-I63)*0.005</f>
        <v>13.139121999999999</v>
      </c>
      <c r="P63" s="509">
        <f t="shared" ref="P63:P80" si="133">(J63-I63)*0.0533</f>
        <v>140.06304051999999</v>
      </c>
      <c r="Q63" s="509">
        <f t="shared" ref="Q63:Q80" si="134">K63+L63+M63+N63+O63+P63</f>
        <v>648.02149703999987</v>
      </c>
      <c r="R63" s="511">
        <f t="shared" ref="R63:R80" si="135">J63+Q63</f>
        <v>3494.7436695599995</v>
      </c>
      <c r="S63" s="512">
        <f t="shared" ref="S63:S80" si="136">R63*1.5</f>
        <v>5242.1155043399995</v>
      </c>
      <c r="T63" s="509">
        <f>R63*25</f>
        <v>87368.591738999981</v>
      </c>
      <c r="U63" s="509">
        <f>S63*25</f>
        <v>131052.88760849999</v>
      </c>
      <c r="V63" s="513">
        <f t="shared" ref="V63:V80" si="137">T63+U63</f>
        <v>218421.47934749996</v>
      </c>
      <c r="W63" s="720" t="s">
        <v>605</v>
      </c>
      <c r="X63" s="722">
        <f>V63+V64+V65+V66+V67+V68+V69+V70+V71+V72+V73+V74+V75+V76+V77+V78+V79+V80</f>
        <v>6463845.0740206186</v>
      </c>
    </row>
    <row r="64" spans="1:28" ht="33" customHeight="1" thickBot="1" x14ac:dyDescent="0.25">
      <c r="A64" s="515">
        <v>2</v>
      </c>
      <c r="B64" s="516" t="s">
        <v>606</v>
      </c>
      <c r="C64" s="551" t="s">
        <v>607</v>
      </c>
      <c r="D64" s="518" t="s">
        <v>197</v>
      </c>
      <c r="E64" s="519" t="s">
        <v>597</v>
      </c>
      <c r="F64" s="520">
        <v>5343</v>
      </c>
      <c r="G64" s="520">
        <f t="shared" si="124"/>
        <v>5343</v>
      </c>
      <c r="H64" s="520">
        <f t="shared" si="125"/>
        <v>439.72890000000001</v>
      </c>
      <c r="I64" s="520">
        <f t="shared" si="126"/>
        <v>481.70131737000003</v>
      </c>
      <c r="J64" s="520">
        <f t="shared" si="127"/>
        <v>6264.4302173699998</v>
      </c>
      <c r="K64" s="520">
        <f t="shared" si="128"/>
        <v>293.76262811999999</v>
      </c>
      <c r="L64" s="520">
        <f t="shared" si="129"/>
        <v>534.90242324999997</v>
      </c>
      <c r="M64" s="520">
        <f t="shared" si="130"/>
        <v>86.740933499999997</v>
      </c>
      <c r="N64" s="520">
        <f t="shared" si="131"/>
        <v>173.48186699999999</v>
      </c>
      <c r="O64" s="520">
        <f t="shared" si="132"/>
        <v>28.9136445</v>
      </c>
      <c r="P64" s="520">
        <f t="shared" si="133"/>
        <v>308.21945037</v>
      </c>
      <c r="Q64" s="520">
        <f t="shared" si="134"/>
        <v>1426.0209467399998</v>
      </c>
      <c r="R64" s="521">
        <f t="shared" si="135"/>
        <v>7690.4511641099998</v>
      </c>
      <c r="S64" s="522">
        <f t="shared" si="136"/>
        <v>11535.676746165</v>
      </c>
      <c r="T64" s="520">
        <f>R64*20</f>
        <v>153809.02328219998</v>
      </c>
      <c r="U64" s="520">
        <f>S64*30</f>
        <v>346070.30238494999</v>
      </c>
      <c r="V64" s="523">
        <f t="shared" si="137"/>
        <v>499879.32566714997</v>
      </c>
      <c r="W64" s="721"/>
      <c r="X64" s="723"/>
    </row>
    <row r="65" spans="1:25" ht="25.5" x14ac:dyDescent="0.2">
      <c r="A65" s="515">
        <v>3</v>
      </c>
      <c r="B65" s="516" t="s">
        <v>85</v>
      </c>
      <c r="C65" s="517">
        <v>300943</v>
      </c>
      <c r="D65" s="518" t="s">
        <v>86</v>
      </c>
      <c r="E65" s="519" t="s">
        <v>597</v>
      </c>
      <c r="F65" s="520">
        <v>2015</v>
      </c>
      <c r="G65" s="520">
        <f t="shared" si="124"/>
        <v>2015</v>
      </c>
      <c r="H65" s="520">
        <f t="shared" si="125"/>
        <v>165.83449999999999</v>
      </c>
      <c r="I65" s="520">
        <f t="shared" si="126"/>
        <v>181.66351384999999</v>
      </c>
      <c r="J65" s="520">
        <f t="shared" si="127"/>
        <v>2362.49801385</v>
      </c>
      <c r="K65" s="520">
        <f t="shared" si="128"/>
        <v>110.7863926</v>
      </c>
      <c r="L65" s="520">
        <f t="shared" si="129"/>
        <v>201.72719125</v>
      </c>
      <c r="M65" s="520">
        <f t="shared" si="130"/>
        <v>32.712517499999997</v>
      </c>
      <c r="N65" s="520">
        <f t="shared" si="131"/>
        <v>65.425034999999994</v>
      </c>
      <c r="O65" s="520">
        <f t="shared" si="132"/>
        <v>10.9041725</v>
      </c>
      <c r="P65" s="520">
        <f t="shared" si="133"/>
        <v>116.23847884999999</v>
      </c>
      <c r="Q65" s="520">
        <f t="shared" si="134"/>
        <v>537.79378770000005</v>
      </c>
      <c r="R65" s="521">
        <f t="shared" si="135"/>
        <v>2900.2918015499999</v>
      </c>
      <c r="S65" s="522">
        <f t="shared" si="136"/>
        <v>4350.4377023249999</v>
      </c>
      <c r="T65" s="520">
        <f>R65*120</f>
        <v>348035.01618599996</v>
      </c>
      <c r="U65" s="520">
        <f>S65*180</f>
        <v>783078.78641850001</v>
      </c>
      <c r="V65" s="523">
        <f t="shared" si="137"/>
        <v>1131113.8026045</v>
      </c>
      <c r="W65" s="720" t="s">
        <v>608</v>
      </c>
      <c r="X65" s="723"/>
    </row>
    <row r="66" spans="1:25" ht="25.5" x14ac:dyDescent="0.2">
      <c r="A66" s="515">
        <v>4</v>
      </c>
      <c r="B66" s="516" t="s">
        <v>85</v>
      </c>
      <c r="C66" s="517" t="s">
        <v>556</v>
      </c>
      <c r="D66" s="518" t="s">
        <v>557</v>
      </c>
      <c r="E66" s="519" t="s">
        <v>597</v>
      </c>
      <c r="F66" s="520">
        <v>1790</v>
      </c>
      <c r="G66" s="520">
        <f t="shared" si="124"/>
        <v>1790</v>
      </c>
      <c r="H66" s="520">
        <f t="shared" si="125"/>
        <v>147.31700000000001</v>
      </c>
      <c r="I66" s="520">
        <f t="shared" si="126"/>
        <v>161.37850610000001</v>
      </c>
      <c r="J66" s="520">
        <f t="shared" si="127"/>
        <v>2098.6955060999999</v>
      </c>
      <c r="K66" s="520">
        <f t="shared" si="128"/>
        <v>98.415703599999986</v>
      </c>
      <c r="L66" s="520">
        <f t="shared" si="129"/>
        <v>179.20182249999999</v>
      </c>
      <c r="M66" s="520">
        <f t="shared" si="130"/>
        <v>29.059754999999996</v>
      </c>
      <c r="N66" s="520">
        <f t="shared" si="131"/>
        <v>58.119509999999991</v>
      </c>
      <c r="O66" s="520">
        <f t="shared" si="132"/>
        <v>9.6865849999999991</v>
      </c>
      <c r="P66" s="520">
        <f t="shared" si="133"/>
        <v>103.25899609999999</v>
      </c>
      <c r="Q66" s="520">
        <f t="shared" si="134"/>
        <v>477.74237219999992</v>
      </c>
      <c r="R66" s="521">
        <f t="shared" si="135"/>
        <v>2576.4378782999997</v>
      </c>
      <c r="S66" s="522">
        <f t="shared" si="136"/>
        <v>3864.6568174499998</v>
      </c>
      <c r="T66" s="520">
        <f>R66*120</f>
        <v>309172.54539599997</v>
      </c>
      <c r="U66" s="520">
        <f>S66*180</f>
        <v>695638.22714099998</v>
      </c>
      <c r="V66" s="523">
        <f t="shared" si="137"/>
        <v>1004810.772537</v>
      </c>
      <c r="W66" s="725"/>
      <c r="X66" s="723"/>
    </row>
    <row r="67" spans="1:25" ht="26.25" thickBot="1" x14ac:dyDescent="0.25">
      <c r="A67" s="515">
        <v>14</v>
      </c>
      <c r="B67" s="516" t="s">
        <v>69</v>
      </c>
      <c r="C67" s="517" t="s">
        <v>558</v>
      </c>
      <c r="D67" s="518" t="s">
        <v>71</v>
      </c>
      <c r="E67" s="519" t="s">
        <v>113</v>
      </c>
      <c r="F67" s="520">
        <v>2318</v>
      </c>
      <c r="G67" s="520">
        <f t="shared" si="124"/>
        <v>2318</v>
      </c>
      <c r="H67" s="520">
        <f t="shared" si="125"/>
        <v>190.7714</v>
      </c>
      <c r="I67" s="520">
        <f t="shared" si="126"/>
        <v>208.98065762000002</v>
      </c>
      <c r="J67" s="520">
        <f t="shared" si="127"/>
        <v>2717.75205762</v>
      </c>
      <c r="K67" s="520">
        <f t="shared" si="128"/>
        <v>127.44558712</v>
      </c>
      <c r="L67" s="520">
        <f t="shared" si="129"/>
        <v>232.06135449999999</v>
      </c>
      <c r="M67" s="520">
        <f t="shared" si="130"/>
        <v>37.631571000000001</v>
      </c>
      <c r="N67" s="520">
        <f t="shared" si="131"/>
        <v>75.263142000000002</v>
      </c>
      <c r="O67" s="520">
        <f t="shared" si="132"/>
        <v>12.543857000000001</v>
      </c>
      <c r="P67" s="520">
        <f t="shared" si="133"/>
        <v>133.71751562</v>
      </c>
      <c r="Q67" s="520">
        <f t="shared" si="134"/>
        <v>618.66302724000002</v>
      </c>
      <c r="R67" s="521">
        <f t="shared" si="135"/>
        <v>3336.4150848600002</v>
      </c>
      <c r="S67" s="522">
        <f t="shared" si="136"/>
        <v>5004.6226272900003</v>
      </c>
      <c r="T67" s="520">
        <f>R67*20</f>
        <v>66728.301697200004</v>
      </c>
      <c r="U67" s="520">
        <f>S67*80</f>
        <v>400369.81018320005</v>
      </c>
      <c r="V67" s="523">
        <f t="shared" si="137"/>
        <v>467098.11188040004</v>
      </c>
      <c r="W67" s="721"/>
      <c r="X67" s="723"/>
    </row>
    <row r="68" spans="1:25" ht="25.5" x14ac:dyDescent="0.2">
      <c r="A68" s="515">
        <v>5</v>
      </c>
      <c r="B68" s="516" t="s">
        <v>83</v>
      </c>
      <c r="C68" s="618">
        <v>408610</v>
      </c>
      <c r="D68" s="518" t="s">
        <v>609</v>
      </c>
      <c r="E68" s="519" t="s">
        <v>597</v>
      </c>
      <c r="F68" s="520">
        <v>0</v>
      </c>
      <c r="G68" s="520">
        <f t="shared" si="124"/>
        <v>0</v>
      </c>
      <c r="H68" s="520">
        <f t="shared" si="125"/>
        <v>0</v>
      </c>
      <c r="I68" s="520">
        <f t="shared" si="126"/>
        <v>0</v>
      </c>
      <c r="J68" s="520">
        <f t="shared" si="127"/>
        <v>0</v>
      </c>
      <c r="K68" s="520">
        <f t="shared" si="128"/>
        <v>0</v>
      </c>
      <c r="L68" s="520">
        <f t="shared" si="129"/>
        <v>0</v>
      </c>
      <c r="M68" s="520">
        <f t="shared" si="130"/>
        <v>0</v>
      </c>
      <c r="N68" s="520">
        <f t="shared" si="131"/>
        <v>0</v>
      </c>
      <c r="O68" s="520">
        <f t="shared" si="132"/>
        <v>0</v>
      </c>
      <c r="P68" s="520">
        <f t="shared" si="133"/>
        <v>0</v>
      </c>
      <c r="Q68" s="520">
        <f t="shared" si="134"/>
        <v>0</v>
      </c>
      <c r="R68" s="521">
        <f t="shared" si="135"/>
        <v>0</v>
      </c>
      <c r="S68" s="522">
        <f t="shared" si="136"/>
        <v>0</v>
      </c>
      <c r="T68" s="520">
        <v>0</v>
      </c>
      <c r="U68" s="520">
        <f t="shared" ref="U68" si="138">S68*78</f>
        <v>0</v>
      </c>
      <c r="V68" s="523">
        <f t="shared" si="137"/>
        <v>0</v>
      </c>
      <c r="W68" s="720" t="s">
        <v>610</v>
      </c>
      <c r="X68" s="723"/>
    </row>
    <row r="69" spans="1:25" ht="25.5" x14ac:dyDescent="0.2">
      <c r="A69" s="515">
        <v>6</v>
      </c>
      <c r="B69" s="516" t="s">
        <v>87</v>
      </c>
      <c r="C69" s="517" t="s">
        <v>611</v>
      </c>
      <c r="D69" s="518" t="s">
        <v>612</v>
      </c>
      <c r="E69" s="519" t="s">
        <v>597</v>
      </c>
      <c r="F69" s="520">
        <v>2203</v>
      </c>
      <c r="G69" s="520">
        <f t="shared" si="124"/>
        <v>2203</v>
      </c>
      <c r="H69" s="520">
        <f t="shared" si="125"/>
        <v>181.30689999999998</v>
      </c>
      <c r="I69" s="520">
        <f t="shared" si="126"/>
        <v>198.61276477000001</v>
      </c>
      <c r="J69" s="520">
        <f t="shared" si="127"/>
        <v>2582.9196647700001</v>
      </c>
      <c r="K69" s="520">
        <f t="shared" si="128"/>
        <v>121.12279052</v>
      </c>
      <c r="L69" s="520">
        <f t="shared" si="129"/>
        <v>220.54838824999999</v>
      </c>
      <c r="M69" s="520">
        <f t="shared" si="130"/>
        <v>35.7646035</v>
      </c>
      <c r="N69" s="520">
        <f t="shared" si="131"/>
        <v>71.529207</v>
      </c>
      <c r="O69" s="520">
        <f t="shared" si="132"/>
        <v>11.9215345</v>
      </c>
      <c r="P69" s="520">
        <f t="shared" si="133"/>
        <v>127.08355777</v>
      </c>
      <c r="Q69" s="520">
        <f t="shared" si="134"/>
        <v>587.97008154000002</v>
      </c>
      <c r="R69" s="521">
        <f t="shared" si="135"/>
        <v>3170.8897463100002</v>
      </c>
      <c r="S69" s="522">
        <f t="shared" si="136"/>
        <v>4756.3346194650003</v>
      </c>
      <c r="T69" s="520">
        <f>R69*20</f>
        <v>63417.794926200004</v>
      </c>
      <c r="U69" s="520">
        <f>S69*33</f>
        <v>156959.042442345</v>
      </c>
      <c r="V69" s="523">
        <f t="shared" si="137"/>
        <v>220376.83736854501</v>
      </c>
      <c r="W69" s="725"/>
      <c r="X69" s="723"/>
    </row>
    <row r="70" spans="1:25" ht="25.5" x14ac:dyDescent="0.2">
      <c r="A70" s="515">
        <v>7</v>
      </c>
      <c r="B70" s="516" t="s">
        <v>87</v>
      </c>
      <c r="C70" s="517" t="s">
        <v>613</v>
      </c>
      <c r="D70" s="518" t="s">
        <v>614</v>
      </c>
      <c r="E70" s="519" t="s">
        <v>597</v>
      </c>
      <c r="F70" s="520">
        <v>1938</v>
      </c>
      <c r="G70" s="520">
        <f t="shared" si="124"/>
        <v>1938</v>
      </c>
      <c r="H70" s="520">
        <f t="shared" si="125"/>
        <v>159.4974</v>
      </c>
      <c r="I70" s="520">
        <f t="shared" si="126"/>
        <v>174.72153342000001</v>
      </c>
      <c r="J70" s="520">
        <f t="shared" si="127"/>
        <v>2272.2189334200002</v>
      </c>
      <c r="K70" s="520">
        <f t="shared" si="128"/>
        <v>106.55286792000001</v>
      </c>
      <c r="L70" s="520">
        <f t="shared" si="129"/>
        <v>194.01850950000002</v>
      </c>
      <c r="M70" s="520">
        <f t="shared" si="130"/>
        <v>31.462461000000001</v>
      </c>
      <c r="N70" s="520">
        <f t="shared" si="131"/>
        <v>62.924922000000002</v>
      </c>
      <c r="O70" s="520">
        <f t="shared" si="132"/>
        <v>10.487487000000002</v>
      </c>
      <c r="P70" s="520">
        <f t="shared" si="133"/>
        <v>111.79661142</v>
      </c>
      <c r="Q70" s="520">
        <f t="shared" si="134"/>
        <v>517.24285884000005</v>
      </c>
      <c r="R70" s="521">
        <f t="shared" si="135"/>
        <v>2789.46179226</v>
      </c>
      <c r="S70" s="522">
        <f t="shared" si="136"/>
        <v>4184.1926883899996</v>
      </c>
      <c r="T70" s="520">
        <f>R70*20</f>
        <v>55789.235845200004</v>
      </c>
      <c r="U70" s="520">
        <f>S70*35</f>
        <v>146446.74409364999</v>
      </c>
      <c r="V70" s="523">
        <f t="shared" si="137"/>
        <v>202235.97993884998</v>
      </c>
      <c r="W70" s="725"/>
      <c r="X70" s="723"/>
    </row>
    <row r="71" spans="1:25" ht="25.5" x14ac:dyDescent="0.2">
      <c r="A71" s="515">
        <v>8</v>
      </c>
      <c r="B71" s="516" t="s">
        <v>87</v>
      </c>
      <c r="C71" s="517" t="s">
        <v>615</v>
      </c>
      <c r="D71" s="518" t="s">
        <v>616</v>
      </c>
      <c r="E71" s="519" t="s">
        <v>597</v>
      </c>
      <c r="F71" s="520">
        <v>1730</v>
      </c>
      <c r="G71" s="520">
        <f t="shared" si="124"/>
        <v>1730</v>
      </c>
      <c r="H71" s="520">
        <f t="shared" si="125"/>
        <v>142.37899999999999</v>
      </c>
      <c r="I71" s="520">
        <f t="shared" si="126"/>
        <v>155.96917069999998</v>
      </c>
      <c r="J71" s="520">
        <f t="shared" si="127"/>
        <v>2028.3481706999999</v>
      </c>
      <c r="K71" s="520">
        <f t="shared" si="128"/>
        <v>95.116853199999994</v>
      </c>
      <c r="L71" s="520">
        <f t="shared" si="129"/>
        <v>173.19505749999999</v>
      </c>
      <c r="M71" s="520">
        <f t="shared" si="130"/>
        <v>28.085684999999998</v>
      </c>
      <c r="N71" s="520">
        <f t="shared" si="131"/>
        <v>56.171369999999996</v>
      </c>
      <c r="O71" s="520">
        <f t="shared" si="132"/>
        <v>9.3618950000000005</v>
      </c>
      <c r="P71" s="520">
        <f t="shared" si="133"/>
        <v>99.797800699999996</v>
      </c>
      <c r="Q71" s="520">
        <f t="shared" si="134"/>
        <v>461.72866140000002</v>
      </c>
      <c r="R71" s="521">
        <f t="shared" si="135"/>
        <v>2490.0768321</v>
      </c>
      <c r="S71" s="522">
        <f t="shared" si="136"/>
        <v>3735.1152481500003</v>
      </c>
      <c r="T71" s="520">
        <f>R71*80</f>
        <v>199206.146568</v>
      </c>
      <c r="U71" s="520">
        <f>S71*120</f>
        <v>448213.82977800001</v>
      </c>
      <c r="V71" s="523">
        <f t="shared" si="137"/>
        <v>647419.97634599998</v>
      </c>
      <c r="W71" s="725"/>
      <c r="X71" s="723"/>
      <c r="Y71" s="514">
        <v>3505507.05</v>
      </c>
    </row>
    <row r="72" spans="1:25" ht="25.5" x14ac:dyDescent="0.2">
      <c r="A72" s="515">
        <v>9</v>
      </c>
      <c r="B72" s="516" t="s">
        <v>87</v>
      </c>
      <c r="C72" s="517" t="s">
        <v>617</v>
      </c>
      <c r="D72" s="518" t="s">
        <v>195</v>
      </c>
      <c r="E72" s="519" t="s">
        <v>597</v>
      </c>
      <c r="F72" s="520">
        <v>1285</v>
      </c>
      <c r="G72" s="520">
        <f t="shared" si="124"/>
        <v>1285</v>
      </c>
      <c r="H72" s="520">
        <f t="shared" si="125"/>
        <v>105.7555</v>
      </c>
      <c r="I72" s="520">
        <f t="shared" si="126"/>
        <v>115.84993315</v>
      </c>
      <c r="J72" s="520">
        <f t="shared" si="127"/>
        <v>1506.60543315</v>
      </c>
      <c r="K72" s="520">
        <f t="shared" si="128"/>
        <v>70.650379399999991</v>
      </c>
      <c r="L72" s="520">
        <f t="shared" si="129"/>
        <v>128.64488374999999</v>
      </c>
      <c r="M72" s="520">
        <f t="shared" si="130"/>
        <v>20.8613325</v>
      </c>
      <c r="N72" s="520">
        <f t="shared" si="131"/>
        <v>41.722664999999999</v>
      </c>
      <c r="O72" s="520">
        <f t="shared" si="132"/>
        <v>6.9537775000000002</v>
      </c>
      <c r="P72" s="520">
        <f t="shared" si="133"/>
        <v>74.127268150000006</v>
      </c>
      <c r="Q72" s="520">
        <f t="shared" si="134"/>
        <v>342.96030630000001</v>
      </c>
      <c r="R72" s="521">
        <f t="shared" si="135"/>
        <v>1849.5657394499999</v>
      </c>
      <c r="S72" s="522">
        <f t="shared" si="136"/>
        <v>2774.3486091750001</v>
      </c>
      <c r="T72" s="520">
        <f>R72*30</f>
        <v>55486.972183499995</v>
      </c>
      <c r="U72" s="520">
        <f>S72*50</f>
        <v>138717.43045874999</v>
      </c>
      <c r="V72" s="523">
        <f t="shared" si="137"/>
        <v>194204.40264225</v>
      </c>
      <c r="W72" s="725"/>
      <c r="X72" s="723"/>
    </row>
    <row r="73" spans="1:25" ht="25.5" x14ac:dyDescent="0.2">
      <c r="A73" s="515">
        <v>10</v>
      </c>
      <c r="B73" s="516" t="s">
        <v>87</v>
      </c>
      <c r="C73" s="517" t="s">
        <v>618</v>
      </c>
      <c r="D73" s="518" t="s">
        <v>88</v>
      </c>
      <c r="E73" s="519" t="s">
        <v>597</v>
      </c>
      <c r="F73" s="520">
        <v>1523</v>
      </c>
      <c r="G73" s="520">
        <f t="shared" si="124"/>
        <v>1523</v>
      </c>
      <c r="H73" s="520">
        <f t="shared" si="125"/>
        <v>125.3429</v>
      </c>
      <c r="I73" s="520">
        <f t="shared" si="126"/>
        <v>137.30696356999999</v>
      </c>
      <c r="J73" s="520">
        <f t="shared" si="127"/>
        <v>1785.64986357</v>
      </c>
      <c r="K73" s="520">
        <f t="shared" si="128"/>
        <v>83.735819320000004</v>
      </c>
      <c r="L73" s="520">
        <f t="shared" si="129"/>
        <v>152.47171825000001</v>
      </c>
      <c r="M73" s="520">
        <f t="shared" si="130"/>
        <v>24.725143500000001</v>
      </c>
      <c r="N73" s="520">
        <f t="shared" si="131"/>
        <v>49.450287000000003</v>
      </c>
      <c r="O73" s="520">
        <f t="shared" si="132"/>
        <v>8.2417145000000005</v>
      </c>
      <c r="P73" s="520">
        <f t="shared" si="133"/>
        <v>87.856676570000005</v>
      </c>
      <c r="Q73" s="520">
        <f t="shared" si="134"/>
        <v>406.48135914</v>
      </c>
      <c r="R73" s="521">
        <f t="shared" si="135"/>
        <v>2192.1312227099997</v>
      </c>
      <c r="S73" s="522">
        <f t="shared" si="136"/>
        <v>3288.1968340649996</v>
      </c>
      <c r="T73" s="520">
        <f>R73*30</f>
        <v>65763.936681299994</v>
      </c>
      <c r="U73" s="520">
        <f>S73*50</f>
        <v>164409.84170324999</v>
      </c>
      <c r="V73" s="523">
        <f t="shared" si="137"/>
        <v>230173.77838454998</v>
      </c>
      <c r="W73" s="725"/>
      <c r="X73" s="723"/>
    </row>
    <row r="74" spans="1:25" ht="25.5" x14ac:dyDescent="0.2">
      <c r="A74" s="515">
        <v>11</v>
      </c>
      <c r="B74" s="516" t="s">
        <v>109</v>
      </c>
      <c r="C74" s="517">
        <v>300942</v>
      </c>
      <c r="D74" s="518" t="s">
        <v>89</v>
      </c>
      <c r="E74" s="519" t="s">
        <v>597</v>
      </c>
      <c r="F74" s="520">
        <v>1320</v>
      </c>
      <c r="G74" s="520">
        <f t="shared" si="124"/>
        <v>1320</v>
      </c>
      <c r="H74" s="520">
        <f t="shared" si="125"/>
        <v>108.636</v>
      </c>
      <c r="I74" s="520">
        <f t="shared" si="126"/>
        <v>119.0053788</v>
      </c>
      <c r="J74" s="520">
        <f t="shared" si="127"/>
        <v>1547.6413788</v>
      </c>
      <c r="K74" s="520">
        <f t="shared" si="128"/>
        <v>72.574708799999996</v>
      </c>
      <c r="L74" s="520">
        <f t="shared" si="129"/>
        <v>132.14883</v>
      </c>
      <c r="M74" s="520">
        <f t="shared" si="130"/>
        <v>21.429539999999999</v>
      </c>
      <c r="N74" s="520">
        <f t="shared" si="131"/>
        <v>42.859079999999999</v>
      </c>
      <c r="O74" s="520">
        <f t="shared" si="132"/>
        <v>7.1431800000000001</v>
      </c>
      <c r="P74" s="520">
        <f t="shared" si="133"/>
        <v>76.146298799999997</v>
      </c>
      <c r="Q74" s="520">
        <f t="shared" si="134"/>
        <v>352.30163759999999</v>
      </c>
      <c r="R74" s="521">
        <f t="shared" si="135"/>
        <v>1899.9430164</v>
      </c>
      <c r="S74" s="522">
        <f t="shared" si="136"/>
        <v>2849.9145245999998</v>
      </c>
      <c r="T74" s="520">
        <f>R74*20</f>
        <v>37998.860328000002</v>
      </c>
      <c r="U74" s="520">
        <f>S74*45</f>
        <v>128246.15360699999</v>
      </c>
      <c r="V74" s="523">
        <f t="shared" si="137"/>
        <v>166245.013935</v>
      </c>
      <c r="W74" s="725"/>
      <c r="X74" s="723"/>
    </row>
    <row r="75" spans="1:25" ht="25.5" x14ac:dyDescent="0.2">
      <c r="A75" s="515">
        <v>12</v>
      </c>
      <c r="B75" s="516" t="s">
        <v>109</v>
      </c>
      <c r="C75" s="517" t="s">
        <v>619</v>
      </c>
      <c r="D75" s="518" t="s">
        <v>90</v>
      </c>
      <c r="E75" s="519" t="s">
        <v>597</v>
      </c>
      <c r="F75" s="520">
        <v>1523</v>
      </c>
      <c r="G75" s="520">
        <f t="shared" si="124"/>
        <v>1523</v>
      </c>
      <c r="H75" s="520">
        <f t="shared" si="125"/>
        <v>125.3429</v>
      </c>
      <c r="I75" s="520">
        <f t="shared" si="126"/>
        <v>137.30696356999999</v>
      </c>
      <c r="J75" s="520">
        <f t="shared" si="127"/>
        <v>1785.64986357</v>
      </c>
      <c r="K75" s="520">
        <f t="shared" si="128"/>
        <v>83.735819320000004</v>
      </c>
      <c r="L75" s="520">
        <f t="shared" si="129"/>
        <v>152.47171825000001</v>
      </c>
      <c r="M75" s="520">
        <f t="shared" si="130"/>
        <v>24.725143500000001</v>
      </c>
      <c r="N75" s="520">
        <f t="shared" si="131"/>
        <v>49.450287000000003</v>
      </c>
      <c r="O75" s="520">
        <f t="shared" si="132"/>
        <v>8.2417145000000005</v>
      </c>
      <c r="P75" s="520">
        <f t="shared" si="133"/>
        <v>87.856676570000005</v>
      </c>
      <c r="Q75" s="520">
        <f t="shared" si="134"/>
        <v>406.48135914</v>
      </c>
      <c r="R75" s="521">
        <f t="shared" si="135"/>
        <v>2192.1312227099997</v>
      </c>
      <c r="S75" s="522">
        <f t="shared" si="136"/>
        <v>3288.1968340649996</v>
      </c>
      <c r="T75" s="520">
        <f>R75*20</f>
        <v>43842.624454199991</v>
      </c>
      <c r="U75" s="520">
        <f>S75*30</f>
        <v>98645.905021949991</v>
      </c>
      <c r="V75" s="523">
        <f t="shared" si="137"/>
        <v>142488.52947615</v>
      </c>
      <c r="W75" s="725"/>
      <c r="X75" s="723"/>
    </row>
    <row r="76" spans="1:25" ht="25.5" x14ac:dyDescent="0.2">
      <c r="A76" s="515">
        <v>13</v>
      </c>
      <c r="B76" s="516" t="s">
        <v>109</v>
      </c>
      <c r="C76" s="517" t="s">
        <v>620</v>
      </c>
      <c r="D76" s="518" t="s">
        <v>91</v>
      </c>
      <c r="E76" s="519" t="s">
        <v>597</v>
      </c>
      <c r="F76" s="520">
        <v>2327</v>
      </c>
      <c r="G76" s="520">
        <f t="shared" si="124"/>
        <v>2327</v>
      </c>
      <c r="H76" s="520">
        <f t="shared" si="125"/>
        <v>191.5121</v>
      </c>
      <c r="I76" s="520">
        <f t="shared" si="126"/>
        <v>209.79205793</v>
      </c>
      <c r="J76" s="520">
        <f t="shared" si="127"/>
        <v>2728.3041579299997</v>
      </c>
      <c r="K76" s="520">
        <f t="shared" si="128"/>
        <v>127.94041467999999</v>
      </c>
      <c r="L76" s="520">
        <f t="shared" si="129"/>
        <v>232.96236924999999</v>
      </c>
      <c r="M76" s="520">
        <f t="shared" si="130"/>
        <v>37.7776815</v>
      </c>
      <c r="N76" s="520">
        <f t="shared" si="131"/>
        <v>75.555363</v>
      </c>
      <c r="O76" s="520">
        <f t="shared" si="132"/>
        <v>12.592560499999999</v>
      </c>
      <c r="P76" s="520">
        <f t="shared" si="133"/>
        <v>134.23669493</v>
      </c>
      <c r="Q76" s="520">
        <f t="shared" si="134"/>
        <v>621.06508385999996</v>
      </c>
      <c r="R76" s="521">
        <f t="shared" si="135"/>
        <v>3349.3692417899997</v>
      </c>
      <c r="S76" s="522">
        <f t="shared" si="136"/>
        <v>5024.0538626849993</v>
      </c>
      <c r="T76" s="520">
        <f>R76*20</f>
        <v>66987.384835799996</v>
      </c>
      <c r="U76" s="520">
        <f>S76*30</f>
        <v>150721.61588054997</v>
      </c>
      <c r="V76" s="523">
        <f t="shared" si="137"/>
        <v>217709.00071634998</v>
      </c>
      <c r="W76" s="725"/>
      <c r="X76" s="723"/>
    </row>
    <row r="77" spans="1:25" ht="25.5" x14ac:dyDescent="0.2">
      <c r="A77" s="515">
        <v>14</v>
      </c>
      <c r="B77" s="516" t="s">
        <v>109</v>
      </c>
      <c r="C77" s="517" t="s">
        <v>621</v>
      </c>
      <c r="D77" s="518" t="s">
        <v>622</v>
      </c>
      <c r="E77" s="525" t="s">
        <v>110</v>
      </c>
      <c r="F77" s="520">
        <v>2238</v>
      </c>
      <c r="G77" s="520">
        <f t="shared" si="124"/>
        <v>2238</v>
      </c>
      <c r="H77" s="520">
        <f t="shared" si="125"/>
        <v>184.1874</v>
      </c>
      <c r="I77" s="520">
        <f t="shared" si="126"/>
        <v>201.76821041999997</v>
      </c>
      <c r="J77" s="520">
        <f t="shared" si="127"/>
        <v>2623.9556104199996</v>
      </c>
      <c r="K77" s="520">
        <f t="shared" si="128"/>
        <v>123.04711991999999</v>
      </c>
      <c r="L77" s="520">
        <f t="shared" si="129"/>
        <v>224.05233449999997</v>
      </c>
      <c r="M77" s="520">
        <f t="shared" si="130"/>
        <v>36.332810999999992</v>
      </c>
      <c r="N77" s="520">
        <f t="shared" si="131"/>
        <v>72.665621999999985</v>
      </c>
      <c r="O77" s="520">
        <f t="shared" si="132"/>
        <v>12.110937</v>
      </c>
      <c r="P77" s="520">
        <f t="shared" si="133"/>
        <v>129.10258841999999</v>
      </c>
      <c r="Q77" s="520">
        <f t="shared" si="134"/>
        <v>597.31141283999989</v>
      </c>
      <c r="R77" s="521">
        <f t="shared" si="135"/>
        <v>3221.2670232599994</v>
      </c>
      <c r="S77" s="522">
        <f t="shared" si="136"/>
        <v>4831.9005348899991</v>
      </c>
      <c r="T77" s="520">
        <f>R77*5</f>
        <v>16106.335116299997</v>
      </c>
      <c r="U77" s="520">
        <f>S77*20</f>
        <v>96638.010697799982</v>
      </c>
      <c r="V77" s="523">
        <f t="shared" si="137"/>
        <v>112744.34581409997</v>
      </c>
      <c r="W77" s="725"/>
      <c r="X77" s="723"/>
    </row>
    <row r="78" spans="1:25" ht="26.25" thickBot="1" x14ac:dyDescent="0.25">
      <c r="A78" s="515">
        <v>15</v>
      </c>
      <c r="B78" s="516" t="s">
        <v>109</v>
      </c>
      <c r="C78" s="517" t="s">
        <v>623</v>
      </c>
      <c r="D78" s="518" t="s">
        <v>624</v>
      </c>
      <c r="E78" s="519" t="s">
        <v>597</v>
      </c>
      <c r="F78" s="520">
        <v>1642</v>
      </c>
      <c r="G78" s="520">
        <f t="shared" si="124"/>
        <v>1642</v>
      </c>
      <c r="H78" s="520">
        <f t="shared" si="125"/>
        <v>135.13659999999999</v>
      </c>
      <c r="I78" s="520">
        <f t="shared" si="126"/>
        <v>148.03547878000001</v>
      </c>
      <c r="J78" s="520">
        <f t="shared" si="127"/>
        <v>1925.17207878</v>
      </c>
      <c r="K78" s="520">
        <f t="shared" si="128"/>
        <v>90.278539280000004</v>
      </c>
      <c r="L78" s="520">
        <f t="shared" si="129"/>
        <v>164.38513549999999</v>
      </c>
      <c r="M78" s="520">
        <f t="shared" si="130"/>
        <v>26.657049000000001</v>
      </c>
      <c r="N78" s="520">
        <f t="shared" si="131"/>
        <v>53.314098000000001</v>
      </c>
      <c r="O78" s="520">
        <f t="shared" si="132"/>
        <v>8.8856830000000002</v>
      </c>
      <c r="P78" s="520">
        <f t="shared" si="133"/>
        <v>94.721380780000004</v>
      </c>
      <c r="Q78" s="520">
        <f t="shared" si="134"/>
        <v>438.24188556000001</v>
      </c>
      <c r="R78" s="521">
        <f t="shared" si="135"/>
        <v>2363.4139643399999</v>
      </c>
      <c r="S78" s="522">
        <f t="shared" si="136"/>
        <v>3545.1209465100001</v>
      </c>
      <c r="T78" s="520">
        <f>R78*90</f>
        <v>212707.25679059999</v>
      </c>
      <c r="U78" s="520">
        <f>S78*110</f>
        <v>389963.30411610001</v>
      </c>
      <c r="V78" s="523">
        <f t="shared" si="137"/>
        <v>602670.56090669998</v>
      </c>
      <c r="W78" s="721"/>
      <c r="X78" s="723"/>
    </row>
    <row r="79" spans="1:25" ht="25.5" x14ac:dyDescent="0.2">
      <c r="A79" s="515">
        <v>16</v>
      </c>
      <c r="B79" s="516" t="s">
        <v>109</v>
      </c>
      <c r="C79" s="517">
        <v>408999</v>
      </c>
      <c r="D79" s="518" t="s">
        <v>92</v>
      </c>
      <c r="E79" s="519" t="s">
        <v>597</v>
      </c>
      <c r="F79" s="520">
        <v>2137</v>
      </c>
      <c r="G79" s="520">
        <f t="shared" si="124"/>
        <v>2137</v>
      </c>
      <c r="H79" s="520">
        <f t="shared" si="125"/>
        <v>175.8751</v>
      </c>
      <c r="I79" s="520">
        <f t="shared" si="126"/>
        <v>192.66249583000001</v>
      </c>
      <c r="J79" s="520">
        <f t="shared" si="127"/>
        <v>2505.5375958300001</v>
      </c>
      <c r="K79" s="520">
        <f t="shared" si="128"/>
        <v>117.49405508000001</v>
      </c>
      <c r="L79" s="520">
        <f t="shared" si="129"/>
        <v>213.94094675000002</v>
      </c>
      <c r="M79" s="520">
        <f t="shared" si="130"/>
        <v>34.693126499999998</v>
      </c>
      <c r="N79" s="520">
        <f t="shared" si="131"/>
        <v>69.386252999999996</v>
      </c>
      <c r="O79" s="520">
        <f t="shared" si="132"/>
        <v>11.564375500000001</v>
      </c>
      <c r="P79" s="520">
        <f t="shared" si="133"/>
        <v>123.27624283000002</v>
      </c>
      <c r="Q79" s="520">
        <f t="shared" si="134"/>
        <v>570.35499966000009</v>
      </c>
      <c r="R79" s="521">
        <f t="shared" si="135"/>
        <v>3075.8925954900001</v>
      </c>
      <c r="S79" s="522">
        <f t="shared" si="136"/>
        <v>4613.8388932349999</v>
      </c>
      <c r="T79" s="520">
        <f>R79*15</f>
        <v>46138.388932350004</v>
      </c>
      <c r="U79" s="520">
        <f>S79*35</f>
        <v>161484.361263225</v>
      </c>
      <c r="V79" s="523">
        <f t="shared" si="137"/>
        <v>207622.750195575</v>
      </c>
      <c r="W79" s="726" t="s">
        <v>625</v>
      </c>
      <c r="X79" s="723"/>
    </row>
    <row r="80" spans="1:25" ht="39" thickBot="1" x14ac:dyDescent="0.25">
      <c r="A80" s="528">
        <v>17</v>
      </c>
      <c r="B80" s="529" t="s">
        <v>297</v>
      </c>
      <c r="C80" s="545">
        <v>408612</v>
      </c>
      <c r="D80" s="619" t="s">
        <v>93</v>
      </c>
      <c r="E80" s="532" t="s">
        <v>597</v>
      </c>
      <c r="F80" s="533">
        <v>2300</v>
      </c>
      <c r="G80" s="533">
        <f t="shared" si="124"/>
        <v>2300</v>
      </c>
      <c r="H80" s="533">
        <f t="shared" si="125"/>
        <v>189.29</v>
      </c>
      <c r="I80" s="533">
        <f t="shared" si="126"/>
        <v>207.357857</v>
      </c>
      <c r="J80" s="533">
        <f t="shared" si="127"/>
        <v>2696.6478569999999</v>
      </c>
      <c r="K80" s="533">
        <f t="shared" si="128"/>
        <v>126.45593199999999</v>
      </c>
      <c r="L80" s="533">
        <f t="shared" si="129"/>
        <v>230.25932499999999</v>
      </c>
      <c r="M80" s="533">
        <f t="shared" si="130"/>
        <v>37.339349999999996</v>
      </c>
      <c r="N80" s="533">
        <f t="shared" si="131"/>
        <v>74.678699999999992</v>
      </c>
      <c r="O80" s="533">
        <f t="shared" si="132"/>
        <v>12.44645</v>
      </c>
      <c r="P80" s="533">
        <f t="shared" si="133"/>
        <v>132.679157</v>
      </c>
      <c r="Q80" s="533">
        <f t="shared" si="134"/>
        <v>613.85891399999991</v>
      </c>
      <c r="R80" s="534">
        <f t="shared" si="135"/>
        <v>3310.5067709999998</v>
      </c>
      <c r="S80" s="535">
        <f t="shared" si="136"/>
        <v>4965.7601564999995</v>
      </c>
      <c r="T80" s="533">
        <f>R80*15</f>
        <v>49657.601564999997</v>
      </c>
      <c r="U80" s="533">
        <f>S80*30</f>
        <v>148972.804695</v>
      </c>
      <c r="V80" s="536">
        <f t="shared" si="137"/>
        <v>198630.40625999999</v>
      </c>
      <c r="W80" s="727"/>
      <c r="X80" s="724"/>
    </row>
    <row r="81" spans="1:26" ht="15.75" thickBot="1" x14ac:dyDescent="0.25">
      <c r="A81" s="122"/>
      <c r="B81" s="538"/>
      <c r="C81" s="620"/>
      <c r="D81" s="621"/>
      <c r="E81" s="601"/>
      <c r="F81" s="602"/>
      <c r="G81" s="601"/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548">
        <f>SUM(V63:V80)</f>
        <v>6463845.0740206186</v>
      </c>
      <c r="W81" s="622" t="s">
        <v>626</v>
      </c>
    </row>
    <row r="82" spans="1:26" ht="25.5" x14ac:dyDescent="0.2">
      <c r="A82" s="504">
        <v>1</v>
      </c>
      <c r="B82" s="505" t="s">
        <v>17</v>
      </c>
      <c r="C82" s="549">
        <v>509488</v>
      </c>
      <c r="D82" s="463" t="s">
        <v>192</v>
      </c>
      <c r="E82" s="508" t="s">
        <v>187</v>
      </c>
      <c r="F82" s="509">
        <v>7181</v>
      </c>
      <c r="G82" s="509">
        <f t="shared" ref="G82:G86" si="139">F82</f>
        <v>7181</v>
      </c>
      <c r="H82" s="509">
        <f t="shared" ref="H82:H86" si="140">G82*0.0823</f>
        <v>590.99630000000002</v>
      </c>
      <c r="I82" s="509">
        <f t="shared" ref="I82:I86" si="141">(G82+H82)*0.0833</f>
        <v>647.40729178999993</v>
      </c>
      <c r="J82" s="509">
        <f t="shared" ref="J82:J86" si="142">G82+H82+I82</f>
        <v>8419.4035917900001</v>
      </c>
      <c r="K82" s="509">
        <f t="shared" ref="K82:K86" si="143">(J82-I82)*0.0508</f>
        <v>394.81741203999997</v>
      </c>
      <c r="L82" s="509">
        <f t="shared" ref="L82:L86" si="144">(J82-I82)*0.0925</f>
        <v>718.90965774999995</v>
      </c>
      <c r="M82" s="509">
        <f t="shared" ref="M82:M86" si="145">(J82-I82)*0.015</f>
        <v>116.5799445</v>
      </c>
      <c r="N82" s="509">
        <f t="shared" ref="N82:N86" si="146">(J82-I82)*0.03</f>
        <v>233.15988899999999</v>
      </c>
      <c r="O82" s="509">
        <f t="shared" ref="O82:O86" si="147">(J82-I82)*0.005</f>
        <v>38.859981499999996</v>
      </c>
      <c r="P82" s="509">
        <f t="shared" ref="P82:P86" si="148">(J82-I82)*0.0533</f>
        <v>414.24740278999997</v>
      </c>
      <c r="Q82" s="509">
        <f t="shared" ref="Q82:Q86" si="149">K82+L82+M82+N82+O82+P82</f>
        <v>1916.5742875799999</v>
      </c>
      <c r="R82" s="511">
        <f t="shared" ref="R82:R86" si="150">J82+Q82</f>
        <v>10335.977879370001</v>
      </c>
      <c r="S82" s="512">
        <f t="shared" ref="S82:S86" si="151">R82*1.5</f>
        <v>15503.966819055</v>
      </c>
      <c r="T82" s="509">
        <f>R82*0</f>
        <v>0</v>
      </c>
      <c r="U82" s="509">
        <f>S82*15</f>
        <v>232559.502285825</v>
      </c>
      <c r="V82" s="513">
        <f t="shared" ref="V82:V86" si="152">T82+U82</f>
        <v>232559.502285825</v>
      </c>
      <c r="W82" s="726" t="s">
        <v>627</v>
      </c>
      <c r="X82" s="722">
        <f>V86+V85+V84+V83+V82</f>
        <v>953134.4815170751</v>
      </c>
    </row>
    <row r="83" spans="1:26" ht="25.5" x14ac:dyDescent="0.2">
      <c r="A83" s="515">
        <v>2</v>
      </c>
      <c r="B83" s="516" t="s">
        <v>98</v>
      </c>
      <c r="C83" s="623">
        <v>300948</v>
      </c>
      <c r="D83" s="518" t="s">
        <v>64</v>
      </c>
      <c r="E83" s="519" t="s">
        <v>187</v>
      </c>
      <c r="F83" s="520">
        <v>6363</v>
      </c>
      <c r="G83" s="520">
        <f t="shared" si="139"/>
        <v>6363</v>
      </c>
      <c r="H83" s="520">
        <f t="shared" si="140"/>
        <v>523.67489999999998</v>
      </c>
      <c r="I83" s="520">
        <f t="shared" si="141"/>
        <v>573.66001916999994</v>
      </c>
      <c r="J83" s="520">
        <f t="shared" si="142"/>
        <v>7460.3349191699999</v>
      </c>
      <c r="K83" s="520">
        <f t="shared" si="143"/>
        <v>349.84308491999997</v>
      </c>
      <c r="L83" s="520">
        <f t="shared" si="144"/>
        <v>637.01742824999997</v>
      </c>
      <c r="M83" s="520">
        <f t="shared" si="145"/>
        <v>103.3001235</v>
      </c>
      <c r="N83" s="520">
        <f t="shared" si="146"/>
        <v>206.600247</v>
      </c>
      <c r="O83" s="520">
        <f t="shared" si="147"/>
        <v>34.433374499999999</v>
      </c>
      <c r="P83" s="520">
        <f t="shared" si="148"/>
        <v>367.05977216999997</v>
      </c>
      <c r="Q83" s="520">
        <f t="shared" si="149"/>
        <v>1698.2540303399996</v>
      </c>
      <c r="R83" s="521">
        <f t="shared" si="150"/>
        <v>9158.58894951</v>
      </c>
      <c r="S83" s="522">
        <f t="shared" si="151"/>
        <v>13737.883424265001</v>
      </c>
      <c r="T83" s="520">
        <f>R83*0</f>
        <v>0</v>
      </c>
      <c r="U83" s="520">
        <f>S83*15</f>
        <v>206068.25136397503</v>
      </c>
      <c r="V83" s="523">
        <f t="shared" si="152"/>
        <v>206068.25136397503</v>
      </c>
      <c r="W83" s="728"/>
      <c r="X83" s="723"/>
    </row>
    <row r="84" spans="1:26" ht="25.5" x14ac:dyDescent="0.2">
      <c r="A84" s="515">
        <v>3</v>
      </c>
      <c r="B84" s="516" t="s">
        <v>98</v>
      </c>
      <c r="C84" s="551">
        <v>509489</v>
      </c>
      <c r="D84" s="129" t="s">
        <v>185</v>
      </c>
      <c r="E84" s="519" t="s">
        <v>187</v>
      </c>
      <c r="F84" s="520">
        <v>5917</v>
      </c>
      <c r="G84" s="520">
        <f t="shared" si="139"/>
        <v>5917</v>
      </c>
      <c r="H84" s="520">
        <f t="shared" si="140"/>
        <v>486.96909999999997</v>
      </c>
      <c r="I84" s="520">
        <f t="shared" si="141"/>
        <v>533.45062602999997</v>
      </c>
      <c r="J84" s="520">
        <f t="shared" si="142"/>
        <v>6937.4197260300007</v>
      </c>
      <c r="K84" s="520">
        <f t="shared" si="143"/>
        <v>325.32163028000002</v>
      </c>
      <c r="L84" s="520">
        <f t="shared" si="144"/>
        <v>592.36714174999997</v>
      </c>
      <c r="M84" s="520">
        <f t="shared" si="145"/>
        <v>96.059536500000007</v>
      </c>
      <c r="N84" s="520">
        <f t="shared" si="146"/>
        <v>192.11907300000001</v>
      </c>
      <c r="O84" s="520">
        <f t="shared" si="147"/>
        <v>32.019845500000002</v>
      </c>
      <c r="P84" s="520">
        <f t="shared" si="148"/>
        <v>341.33155303000001</v>
      </c>
      <c r="Q84" s="520">
        <f t="shared" si="149"/>
        <v>1579.21878006</v>
      </c>
      <c r="R84" s="521">
        <f t="shared" si="150"/>
        <v>8516.6385060900011</v>
      </c>
      <c r="S84" s="522">
        <f t="shared" si="151"/>
        <v>12774.957759135003</v>
      </c>
      <c r="T84" s="520">
        <f>R84*0</f>
        <v>0</v>
      </c>
      <c r="U84" s="520">
        <f>S84*15</f>
        <v>191624.36638702505</v>
      </c>
      <c r="V84" s="523">
        <f t="shared" si="152"/>
        <v>191624.36638702505</v>
      </c>
      <c r="W84" s="728"/>
      <c r="X84" s="723"/>
    </row>
    <row r="85" spans="1:26" ht="25.5" x14ac:dyDescent="0.2">
      <c r="A85" s="515">
        <v>4</v>
      </c>
      <c r="B85" s="516" t="s">
        <v>65</v>
      </c>
      <c r="C85" s="551">
        <v>300952</v>
      </c>
      <c r="D85" s="518" t="s">
        <v>66</v>
      </c>
      <c r="E85" s="519" t="s">
        <v>187</v>
      </c>
      <c r="F85" s="520">
        <v>5666</v>
      </c>
      <c r="G85" s="520">
        <f t="shared" si="139"/>
        <v>5666</v>
      </c>
      <c r="H85" s="520">
        <f t="shared" si="140"/>
        <v>466.31180000000001</v>
      </c>
      <c r="I85" s="520">
        <f t="shared" si="141"/>
        <v>510.82157294000001</v>
      </c>
      <c r="J85" s="520">
        <f t="shared" si="142"/>
        <v>6643.1333729400003</v>
      </c>
      <c r="K85" s="520">
        <f t="shared" si="143"/>
        <v>311.52143943999999</v>
      </c>
      <c r="L85" s="520">
        <f t="shared" si="144"/>
        <v>567.23884150000004</v>
      </c>
      <c r="M85" s="520">
        <f t="shared" si="145"/>
        <v>91.984677000000005</v>
      </c>
      <c r="N85" s="520">
        <f t="shared" si="146"/>
        <v>183.96935400000001</v>
      </c>
      <c r="O85" s="520">
        <f t="shared" si="147"/>
        <v>30.661559000000004</v>
      </c>
      <c r="P85" s="520">
        <f t="shared" si="148"/>
        <v>326.85221894</v>
      </c>
      <c r="Q85" s="520">
        <f t="shared" si="149"/>
        <v>1512.22808988</v>
      </c>
      <c r="R85" s="521">
        <f t="shared" si="150"/>
        <v>8155.3614628200003</v>
      </c>
      <c r="S85" s="522">
        <f t="shared" si="151"/>
        <v>12233.04219423</v>
      </c>
      <c r="T85" s="520">
        <f>R85*0</f>
        <v>0</v>
      </c>
      <c r="U85" s="520">
        <f>S85*15</f>
        <v>183495.63291345001</v>
      </c>
      <c r="V85" s="523">
        <f t="shared" si="152"/>
        <v>183495.63291345001</v>
      </c>
      <c r="W85" s="728"/>
      <c r="X85" s="723"/>
    </row>
    <row r="86" spans="1:26" ht="26.25" thickBot="1" x14ac:dyDescent="0.25">
      <c r="A86" s="528">
        <v>5</v>
      </c>
      <c r="B86" s="529" t="s">
        <v>134</v>
      </c>
      <c r="C86" s="587">
        <v>549490</v>
      </c>
      <c r="D86" s="624" t="s">
        <v>186</v>
      </c>
      <c r="E86" s="532" t="s">
        <v>187</v>
      </c>
      <c r="F86" s="533">
        <v>2152</v>
      </c>
      <c r="G86" s="533">
        <f t="shared" si="139"/>
        <v>2152</v>
      </c>
      <c r="H86" s="533">
        <f t="shared" si="140"/>
        <v>177.1096</v>
      </c>
      <c r="I86" s="533">
        <f t="shared" si="141"/>
        <v>194.01482967999999</v>
      </c>
      <c r="J86" s="533">
        <f t="shared" si="142"/>
        <v>2523.1244296799996</v>
      </c>
      <c r="K86" s="533">
        <f t="shared" si="143"/>
        <v>118.31876767999998</v>
      </c>
      <c r="L86" s="533">
        <f t="shared" si="144"/>
        <v>215.44263799999999</v>
      </c>
      <c r="M86" s="533">
        <f t="shared" si="145"/>
        <v>34.936643999999994</v>
      </c>
      <c r="N86" s="533">
        <f t="shared" si="146"/>
        <v>69.873287999999988</v>
      </c>
      <c r="O86" s="533">
        <f t="shared" si="147"/>
        <v>11.645548</v>
      </c>
      <c r="P86" s="533">
        <f t="shared" si="148"/>
        <v>124.14154167999999</v>
      </c>
      <c r="Q86" s="533">
        <f t="shared" si="149"/>
        <v>574.35842735999995</v>
      </c>
      <c r="R86" s="534">
        <f t="shared" si="150"/>
        <v>3097.4828570399995</v>
      </c>
      <c r="S86" s="535">
        <f t="shared" si="151"/>
        <v>4646.2242855599998</v>
      </c>
      <c r="T86" s="533">
        <f>R86*0</f>
        <v>0</v>
      </c>
      <c r="U86" s="533">
        <f t="shared" ref="U86" si="153">S86*30</f>
        <v>139386.72856679998</v>
      </c>
      <c r="V86" s="536">
        <f t="shared" si="152"/>
        <v>139386.72856679998</v>
      </c>
      <c r="W86" s="727"/>
      <c r="X86" s="729"/>
    </row>
    <row r="87" spans="1:26" ht="18" x14ac:dyDescent="0.25">
      <c r="V87" s="548">
        <f>SUM(V82:V86)</f>
        <v>953134.4815170751</v>
      </c>
      <c r="X87" s="625">
        <f>X82+X63+X57+X51+X47+X42+X37+X34+X30+X24+X20+X14+X5</f>
        <v>21841962.958694655</v>
      </c>
      <c r="Y87" s="626" t="s">
        <v>628</v>
      </c>
      <c r="Z87" s="627"/>
    </row>
    <row r="89" spans="1:26" x14ac:dyDescent="0.2">
      <c r="V89" s="628">
        <f>V87+V81+V62+V56+V50+V46+V41+V36+V29+V23+W19</f>
        <v>21841962.958694652</v>
      </c>
    </row>
  </sheetData>
  <mergeCells count="25">
    <mergeCell ref="X34:X35"/>
    <mergeCell ref="A1:E1"/>
    <mergeCell ref="A2:E2"/>
    <mergeCell ref="W5:W13"/>
    <mergeCell ref="X5:X13"/>
    <mergeCell ref="W14:W18"/>
    <mergeCell ref="X14:X18"/>
    <mergeCell ref="W20:W22"/>
    <mergeCell ref="X20:X22"/>
    <mergeCell ref="X24:X28"/>
    <mergeCell ref="W30:W33"/>
    <mergeCell ref="X30:X33"/>
    <mergeCell ref="W82:W86"/>
    <mergeCell ref="X82:X86"/>
    <mergeCell ref="W37:W40"/>
    <mergeCell ref="X37:X40"/>
    <mergeCell ref="X42:X45"/>
    <mergeCell ref="X47:X49"/>
    <mergeCell ref="X51:X55"/>
    <mergeCell ref="X57:X61"/>
    <mergeCell ref="W63:W64"/>
    <mergeCell ref="X63:X80"/>
    <mergeCell ref="W65:W67"/>
    <mergeCell ref="W68:W78"/>
    <mergeCell ref="W79:W80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S201"/>
  <sheetViews>
    <sheetView zoomScale="77" zoomScaleNormal="77" workbookViewId="0">
      <selection activeCell="G9" sqref="G9"/>
    </sheetView>
  </sheetViews>
  <sheetFormatPr baseColWidth="10" defaultColWidth="38.42578125" defaultRowHeight="12" x14ac:dyDescent="0.2"/>
  <cols>
    <col min="1" max="1" width="5.140625" style="89" customWidth="1"/>
    <col min="2" max="2" width="18.7109375" style="121" customWidth="1"/>
    <col min="3" max="3" width="13.42578125" style="118" customWidth="1"/>
    <col min="4" max="4" width="16.7109375" style="121" customWidth="1"/>
    <col min="5" max="5" width="6.5703125" style="120" hidden="1" customWidth="1"/>
    <col min="6" max="6" width="12.5703125" style="75" customWidth="1"/>
    <col min="7" max="7" width="17.28515625" style="40" customWidth="1"/>
    <col min="8" max="8" width="15.85546875" style="40" bestFit="1" customWidth="1"/>
    <col min="9" max="9" width="18.42578125" style="40" customWidth="1"/>
    <col min="10" max="10" width="15" style="40" customWidth="1"/>
    <col min="11" max="11" width="16.7109375" style="40" customWidth="1"/>
    <col min="12" max="12" width="18.28515625" style="40" customWidth="1"/>
    <col min="13" max="13" width="15.140625" style="40" customWidth="1"/>
    <col min="14" max="14" width="13.42578125" style="40" customWidth="1"/>
    <col min="15" max="15" width="15.5703125" style="40" customWidth="1"/>
    <col min="16" max="16" width="15.85546875" style="40" bestFit="1" customWidth="1"/>
    <col min="17" max="17" width="17.7109375" style="40" bestFit="1" customWidth="1"/>
    <col min="18" max="16384" width="38.42578125" style="40"/>
  </cols>
  <sheetData>
    <row r="1" spans="1:6649" ht="12.75" thickBot="1" x14ac:dyDescent="0.25">
      <c r="A1" s="658" t="s">
        <v>354</v>
      </c>
      <c r="B1" s="658"/>
      <c r="C1" s="658"/>
      <c r="D1" s="658"/>
    </row>
    <row r="2" spans="1:6649" ht="13.5" customHeight="1" x14ac:dyDescent="0.2">
      <c r="A2" s="750" t="s">
        <v>353</v>
      </c>
      <c r="B2" s="751"/>
      <c r="C2" s="751"/>
      <c r="D2" s="751"/>
      <c r="E2" s="751"/>
      <c r="F2" s="751"/>
      <c r="G2" s="751"/>
    </row>
    <row r="3" spans="1:6649" s="185" customFormat="1" ht="59.25" customHeight="1" x14ac:dyDescent="0.2">
      <c r="A3" s="169" t="s">
        <v>104</v>
      </c>
      <c r="B3" s="170" t="s">
        <v>105</v>
      </c>
      <c r="C3" s="171" t="s">
        <v>106</v>
      </c>
      <c r="D3" s="172" t="s">
        <v>107</v>
      </c>
      <c r="E3" s="172" t="s">
        <v>117</v>
      </c>
      <c r="F3" s="172" t="s">
        <v>305</v>
      </c>
      <c r="G3" s="175" t="s">
        <v>312</v>
      </c>
      <c r="H3" s="176" t="s">
        <v>313</v>
      </c>
      <c r="I3" s="174" t="s">
        <v>3</v>
      </c>
      <c r="J3" s="177" t="s">
        <v>314</v>
      </c>
      <c r="K3" s="178" t="s">
        <v>315</v>
      </c>
      <c r="L3" s="179" t="s">
        <v>316</v>
      </c>
      <c r="M3" s="180" t="s">
        <v>317</v>
      </c>
      <c r="N3" s="181" t="s">
        <v>318</v>
      </c>
      <c r="O3" s="182" t="s">
        <v>319</v>
      </c>
      <c r="P3" s="173" t="s">
        <v>4</v>
      </c>
      <c r="Q3" s="174" t="s">
        <v>5</v>
      </c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4"/>
      <c r="IW3" s="184"/>
      <c r="IX3" s="184"/>
      <c r="IY3" s="184"/>
      <c r="IZ3" s="184"/>
      <c r="JA3" s="184"/>
      <c r="JB3" s="184"/>
      <c r="JC3" s="184"/>
      <c r="JD3" s="184"/>
      <c r="JE3" s="184"/>
      <c r="JF3" s="184"/>
      <c r="JG3" s="184"/>
      <c r="JH3" s="184"/>
      <c r="JI3" s="184"/>
      <c r="JJ3" s="184"/>
      <c r="JK3" s="184"/>
      <c r="JL3" s="184"/>
      <c r="JM3" s="184"/>
      <c r="JN3" s="184"/>
      <c r="JO3" s="184"/>
      <c r="JP3" s="184"/>
      <c r="JQ3" s="184"/>
      <c r="JR3" s="184"/>
      <c r="JS3" s="184"/>
      <c r="JT3" s="184"/>
      <c r="JU3" s="184"/>
      <c r="JV3" s="184"/>
      <c r="JW3" s="184"/>
      <c r="JX3" s="184"/>
      <c r="JY3" s="184"/>
      <c r="JZ3" s="184"/>
      <c r="KA3" s="184"/>
      <c r="KB3" s="184"/>
      <c r="KC3" s="184"/>
      <c r="KD3" s="184"/>
      <c r="KE3" s="184"/>
      <c r="KF3" s="184"/>
      <c r="KG3" s="184"/>
      <c r="KH3" s="184"/>
      <c r="KI3" s="184"/>
      <c r="KJ3" s="184"/>
      <c r="KK3" s="184"/>
      <c r="KL3" s="184"/>
      <c r="KM3" s="184"/>
      <c r="KN3" s="184"/>
      <c r="KO3" s="184"/>
      <c r="KP3" s="184"/>
      <c r="KQ3" s="184"/>
      <c r="KR3" s="184"/>
      <c r="KS3" s="184"/>
      <c r="KT3" s="184"/>
      <c r="KU3" s="184"/>
      <c r="KV3" s="184"/>
      <c r="KW3" s="184"/>
      <c r="KX3" s="184"/>
      <c r="KY3" s="184"/>
      <c r="KZ3" s="184"/>
      <c r="LA3" s="184"/>
      <c r="LB3" s="184"/>
      <c r="LC3" s="184"/>
      <c r="LD3" s="184"/>
      <c r="LE3" s="184"/>
      <c r="LF3" s="184"/>
      <c r="LG3" s="184"/>
      <c r="LH3" s="184"/>
      <c r="LI3" s="184"/>
      <c r="LJ3" s="184"/>
      <c r="LK3" s="184"/>
      <c r="LL3" s="184"/>
      <c r="LM3" s="184"/>
      <c r="LN3" s="184"/>
      <c r="LO3" s="184"/>
      <c r="LP3" s="184"/>
      <c r="LQ3" s="184"/>
      <c r="LR3" s="184"/>
      <c r="LS3" s="184"/>
      <c r="LT3" s="184"/>
      <c r="LU3" s="184"/>
      <c r="LV3" s="184"/>
      <c r="LW3" s="184"/>
      <c r="LX3" s="184"/>
      <c r="LY3" s="184"/>
      <c r="LZ3" s="184"/>
      <c r="MA3" s="184"/>
      <c r="MB3" s="184"/>
      <c r="MC3" s="184"/>
      <c r="MD3" s="184"/>
      <c r="ME3" s="184"/>
      <c r="MF3" s="184"/>
      <c r="MG3" s="184"/>
      <c r="MH3" s="184"/>
      <c r="MI3" s="184"/>
      <c r="MJ3" s="184"/>
      <c r="MK3" s="184"/>
      <c r="ML3" s="184"/>
      <c r="MM3" s="184"/>
      <c r="MN3" s="184"/>
      <c r="MO3" s="184"/>
      <c r="MP3" s="184"/>
      <c r="MQ3" s="184"/>
      <c r="MR3" s="184"/>
      <c r="MS3" s="184"/>
      <c r="MT3" s="184"/>
      <c r="MU3" s="184"/>
      <c r="MV3" s="184"/>
      <c r="MW3" s="184"/>
      <c r="MX3" s="184"/>
      <c r="MY3" s="184"/>
      <c r="MZ3" s="184"/>
      <c r="NA3" s="184"/>
      <c r="NB3" s="184"/>
      <c r="NC3" s="184"/>
      <c r="ND3" s="184"/>
      <c r="NE3" s="184"/>
      <c r="NF3" s="184"/>
      <c r="NG3" s="184"/>
      <c r="NH3" s="184"/>
      <c r="NI3" s="184"/>
      <c r="NJ3" s="184"/>
      <c r="NK3" s="184"/>
      <c r="NL3" s="184"/>
      <c r="NM3" s="184"/>
      <c r="NN3" s="184"/>
      <c r="NO3" s="184"/>
      <c r="NP3" s="184"/>
      <c r="NQ3" s="184"/>
      <c r="NR3" s="184"/>
      <c r="NS3" s="184"/>
      <c r="NT3" s="184"/>
      <c r="NU3" s="184"/>
      <c r="NV3" s="184"/>
      <c r="NW3" s="184"/>
      <c r="NX3" s="184"/>
      <c r="NY3" s="184"/>
      <c r="NZ3" s="184"/>
      <c r="OA3" s="184"/>
      <c r="OB3" s="184"/>
      <c r="OC3" s="184"/>
      <c r="OD3" s="184"/>
      <c r="OE3" s="184"/>
      <c r="OF3" s="184"/>
      <c r="OG3" s="184"/>
      <c r="OH3" s="184"/>
      <c r="OI3" s="184"/>
      <c r="OJ3" s="184"/>
      <c r="OK3" s="184"/>
      <c r="OL3" s="184"/>
      <c r="OM3" s="184"/>
      <c r="ON3" s="184"/>
      <c r="OO3" s="184"/>
      <c r="OP3" s="184"/>
      <c r="OQ3" s="184"/>
      <c r="OR3" s="184"/>
      <c r="OS3" s="184"/>
      <c r="OT3" s="184"/>
      <c r="OU3" s="184"/>
      <c r="OV3" s="184"/>
      <c r="OW3" s="184"/>
      <c r="OX3" s="184"/>
      <c r="OY3" s="184"/>
      <c r="OZ3" s="184"/>
      <c r="PA3" s="184"/>
      <c r="PB3" s="184"/>
      <c r="PC3" s="184"/>
      <c r="PD3" s="184"/>
      <c r="PE3" s="184"/>
      <c r="PF3" s="184"/>
      <c r="PG3" s="184"/>
      <c r="PH3" s="184"/>
      <c r="PI3" s="184"/>
      <c r="PJ3" s="184"/>
      <c r="PK3" s="184"/>
      <c r="PL3" s="184"/>
      <c r="PM3" s="184"/>
      <c r="PN3" s="184"/>
      <c r="PO3" s="184"/>
      <c r="PP3" s="184"/>
      <c r="PQ3" s="184"/>
      <c r="PR3" s="184"/>
      <c r="PS3" s="184"/>
      <c r="PT3" s="184"/>
      <c r="PU3" s="184"/>
      <c r="PV3" s="184"/>
      <c r="PW3" s="184"/>
      <c r="PX3" s="184"/>
      <c r="PY3" s="184"/>
      <c r="PZ3" s="184"/>
      <c r="QA3" s="184"/>
      <c r="QB3" s="184"/>
      <c r="QC3" s="184"/>
      <c r="QD3" s="184"/>
      <c r="QE3" s="184"/>
      <c r="QF3" s="184"/>
      <c r="QG3" s="184"/>
      <c r="QH3" s="184"/>
      <c r="QI3" s="184"/>
      <c r="QJ3" s="184"/>
      <c r="QK3" s="184"/>
      <c r="QL3" s="184"/>
      <c r="QM3" s="184"/>
      <c r="QN3" s="184"/>
      <c r="QO3" s="184"/>
      <c r="QP3" s="184"/>
      <c r="QQ3" s="184"/>
      <c r="QR3" s="184"/>
      <c r="QS3" s="184"/>
      <c r="QT3" s="184"/>
      <c r="QU3" s="184"/>
      <c r="QV3" s="184"/>
      <c r="QW3" s="184"/>
      <c r="QX3" s="184"/>
      <c r="QY3" s="184"/>
      <c r="QZ3" s="184"/>
      <c r="RA3" s="184"/>
      <c r="RB3" s="184"/>
      <c r="RC3" s="184"/>
      <c r="RD3" s="184"/>
      <c r="RE3" s="184"/>
      <c r="RF3" s="184"/>
      <c r="RG3" s="184"/>
      <c r="RH3" s="184"/>
      <c r="RI3" s="184"/>
      <c r="RJ3" s="184"/>
      <c r="RK3" s="184"/>
      <c r="RL3" s="184"/>
      <c r="RM3" s="184"/>
      <c r="RN3" s="184"/>
      <c r="RO3" s="184"/>
      <c r="RP3" s="184"/>
      <c r="RQ3" s="184"/>
      <c r="RR3" s="184"/>
      <c r="RS3" s="184"/>
      <c r="RT3" s="184"/>
      <c r="RU3" s="184"/>
      <c r="RV3" s="184"/>
      <c r="RW3" s="184"/>
      <c r="RX3" s="184"/>
      <c r="RY3" s="184"/>
      <c r="RZ3" s="184"/>
      <c r="SA3" s="184"/>
      <c r="SB3" s="184"/>
      <c r="SC3" s="184"/>
      <c r="SD3" s="184"/>
      <c r="SE3" s="184"/>
      <c r="SF3" s="184"/>
      <c r="SG3" s="184"/>
      <c r="SH3" s="184"/>
      <c r="SI3" s="184"/>
      <c r="SJ3" s="184"/>
      <c r="SK3" s="184"/>
      <c r="SL3" s="184"/>
      <c r="SM3" s="184"/>
      <c r="SN3" s="184"/>
      <c r="SO3" s="184"/>
      <c r="SP3" s="184"/>
      <c r="SQ3" s="184"/>
      <c r="SR3" s="184"/>
      <c r="SS3" s="184"/>
      <c r="ST3" s="184"/>
      <c r="SU3" s="184"/>
      <c r="SV3" s="184"/>
      <c r="SW3" s="184"/>
      <c r="SX3" s="184"/>
      <c r="SY3" s="184"/>
      <c r="SZ3" s="184"/>
      <c r="TA3" s="184"/>
      <c r="TB3" s="184"/>
      <c r="TC3" s="184"/>
      <c r="TD3" s="184"/>
      <c r="TE3" s="184"/>
      <c r="TF3" s="184"/>
      <c r="TG3" s="184"/>
      <c r="TH3" s="184"/>
      <c r="TI3" s="184"/>
      <c r="TJ3" s="184"/>
      <c r="TK3" s="184"/>
      <c r="TL3" s="184"/>
      <c r="TM3" s="184"/>
      <c r="TN3" s="184"/>
      <c r="TO3" s="184"/>
      <c r="TP3" s="184"/>
      <c r="TQ3" s="184"/>
      <c r="TR3" s="184"/>
      <c r="TS3" s="184"/>
      <c r="TT3" s="184"/>
      <c r="TU3" s="184"/>
      <c r="TV3" s="184"/>
      <c r="TW3" s="184"/>
      <c r="TX3" s="184"/>
      <c r="TY3" s="184"/>
      <c r="TZ3" s="184"/>
      <c r="UA3" s="184"/>
      <c r="UB3" s="184"/>
      <c r="UC3" s="184"/>
      <c r="UD3" s="184"/>
      <c r="UE3" s="184"/>
      <c r="UF3" s="184"/>
      <c r="UG3" s="184"/>
      <c r="UH3" s="184"/>
      <c r="UI3" s="184"/>
      <c r="UJ3" s="184"/>
      <c r="UK3" s="184"/>
      <c r="UL3" s="184"/>
      <c r="UM3" s="184"/>
      <c r="UN3" s="184"/>
      <c r="UO3" s="184"/>
      <c r="UP3" s="184"/>
      <c r="UQ3" s="184"/>
      <c r="UR3" s="184"/>
      <c r="US3" s="184"/>
      <c r="UT3" s="184"/>
      <c r="UU3" s="184"/>
      <c r="UV3" s="184"/>
      <c r="UW3" s="184"/>
      <c r="UX3" s="184"/>
      <c r="UY3" s="184"/>
      <c r="UZ3" s="184"/>
      <c r="VA3" s="184"/>
      <c r="VB3" s="184"/>
      <c r="VC3" s="184"/>
      <c r="VD3" s="184"/>
      <c r="VE3" s="184"/>
      <c r="VF3" s="184"/>
      <c r="VG3" s="184"/>
      <c r="VH3" s="184"/>
      <c r="VI3" s="184"/>
      <c r="VJ3" s="184"/>
      <c r="VK3" s="184"/>
      <c r="VL3" s="184"/>
      <c r="VM3" s="184"/>
      <c r="VN3" s="184"/>
      <c r="VO3" s="184"/>
      <c r="VP3" s="184"/>
      <c r="VQ3" s="184"/>
      <c r="VR3" s="184"/>
      <c r="VS3" s="184"/>
      <c r="VT3" s="184"/>
      <c r="VU3" s="184"/>
      <c r="VV3" s="184"/>
      <c r="VW3" s="184"/>
      <c r="VX3" s="184"/>
      <c r="VY3" s="184"/>
      <c r="VZ3" s="184"/>
      <c r="WA3" s="184"/>
      <c r="WB3" s="184"/>
      <c r="WC3" s="184"/>
      <c r="WD3" s="184"/>
      <c r="WE3" s="184"/>
      <c r="WF3" s="184"/>
      <c r="WG3" s="184"/>
      <c r="WH3" s="184"/>
      <c r="WI3" s="184"/>
      <c r="WJ3" s="184"/>
      <c r="WK3" s="184"/>
      <c r="WL3" s="184"/>
      <c r="WM3" s="184"/>
      <c r="WN3" s="184"/>
      <c r="WO3" s="184"/>
      <c r="WP3" s="184"/>
      <c r="WQ3" s="184"/>
      <c r="WR3" s="184"/>
      <c r="WS3" s="184"/>
      <c r="WT3" s="184"/>
      <c r="WU3" s="184"/>
      <c r="WV3" s="184"/>
      <c r="WW3" s="184"/>
      <c r="WX3" s="184"/>
      <c r="WY3" s="184"/>
      <c r="WZ3" s="184"/>
      <c r="XA3" s="184"/>
      <c r="XB3" s="184"/>
      <c r="XC3" s="184"/>
      <c r="XD3" s="184"/>
      <c r="XE3" s="184"/>
      <c r="XF3" s="184"/>
      <c r="XG3" s="184"/>
      <c r="XH3" s="184"/>
      <c r="XI3" s="184"/>
      <c r="XJ3" s="184"/>
      <c r="XK3" s="184"/>
      <c r="XL3" s="184"/>
      <c r="XM3" s="184"/>
      <c r="XN3" s="184"/>
      <c r="XO3" s="184"/>
      <c r="XP3" s="184"/>
      <c r="XQ3" s="184"/>
      <c r="XR3" s="184"/>
      <c r="XS3" s="184"/>
      <c r="XT3" s="184"/>
      <c r="XU3" s="184"/>
      <c r="XV3" s="184"/>
      <c r="XW3" s="184"/>
      <c r="XX3" s="184"/>
      <c r="XY3" s="184"/>
      <c r="XZ3" s="184"/>
      <c r="YA3" s="184"/>
      <c r="YB3" s="184"/>
      <c r="YC3" s="184"/>
      <c r="YD3" s="184"/>
      <c r="YE3" s="184"/>
      <c r="YF3" s="184"/>
      <c r="YG3" s="184"/>
      <c r="YH3" s="184"/>
      <c r="YI3" s="184"/>
      <c r="YJ3" s="184"/>
      <c r="YK3" s="184"/>
      <c r="YL3" s="184"/>
      <c r="YM3" s="184"/>
      <c r="YN3" s="184"/>
      <c r="YO3" s="184"/>
      <c r="YP3" s="184"/>
      <c r="YQ3" s="184"/>
      <c r="YR3" s="184"/>
      <c r="YS3" s="184"/>
      <c r="YT3" s="184"/>
      <c r="YU3" s="184"/>
      <c r="YV3" s="184"/>
      <c r="YW3" s="184"/>
      <c r="YX3" s="184"/>
      <c r="YY3" s="184"/>
      <c r="YZ3" s="184"/>
      <c r="ZA3" s="184"/>
      <c r="ZB3" s="184"/>
      <c r="ZC3" s="184"/>
      <c r="ZD3" s="184"/>
      <c r="ZE3" s="184"/>
      <c r="ZF3" s="184"/>
      <c r="ZG3" s="184"/>
      <c r="ZH3" s="184"/>
      <c r="ZI3" s="184"/>
      <c r="ZJ3" s="184"/>
      <c r="ZK3" s="184"/>
      <c r="ZL3" s="184"/>
      <c r="ZM3" s="184"/>
      <c r="ZN3" s="184"/>
      <c r="ZO3" s="184"/>
      <c r="ZP3" s="184"/>
      <c r="ZQ3" s="184"/>
      <c r="ZR3" s="184"/>
      <c r="ZS3" s="184"/>
      <c r="ZT3" s="184"/>
      <c r="ZU3" s="184"/>
      <c r="ZV3" s="184"/>
      <c r="ZW3" s="184"/>
      <c r="ZX3" s="184"/>
      <c r="ZY3" s="184"/>
      <c r="ZZ3" s="184"/>
      <c r="AAA3" s="184"/>
      <c r="AAB3" s="184"/>
      <c r="AAC3" s="184"/>
      <c r="AAD3" s="184"/>
      <c r="AAE3" s="184"/>
      <c r="AAF3" s="184"/>
      <c r="AAG3" s="184"/>
      <c r="AAH3" s="184"/>
      <c r="AAI3" s="184"/>
      <c r="AAJ3" s="184"/>
      <c r="AAK3" s="184"/>
      <c r="AAL3" s="184"/>
      <c r="AAM3" s="184"/>
      <c r="AAN3" s="184"/>
      <c r="AAO3" s="184"/>
      <c r="AAP3" s="184"/>
      <c r="AAQ3" s="184"/>
      <c r="AAR3" s="184"/>
      <c r="AAS3" s="184"/>
      <c r="AAT3" s="184"/>
      <c r="AAU3" s="184"/>
      <c r="AAV3" s="184"/>
      <c r="AAW3" s="184"/>
      <c r="AAX3" s="184"/>
      <c r="AAY3" s="184"/>
      <c r="AAZ3" s="184"/>
      <c r="ABA3" s="184"/>
      <c r="ABB3" s="184"/>
      <c r="ABC3" s="184"/>
      <c r="ABD3" s="184"/>
      <c r="ABE3" s="184"/>
      <c r="ABF3" s="184"/>
      <c r="ABG3" s="184"/>
      <c r="ABH3" s="184"/>
      <c r="ABI3" s="184"/>
      <c r="ABJ3" s="184"/>
      <c r="ABK3" s="184"/>
      <c r="ABL3" s="184"/>
      <c r="ABM3" s="184"/>
      <c r="ABN3" s="184"/>
      <c r="ABO3" s="184"/>
      <c r="ABP3" s="184"/>
      <c r="ABQ3" s="184"/>
      <c r="ABR3" s="184"/>
      <c r="ABS3" s="184"/>
      <c r="ABT3" s="184"/>
      <c r="ABU3" s="184"/>
      <c r="ABV3" s="184"/>
      <c r="ABW3" s="184"/>
      <c r="ABX3" s="184"/>
      <c r="ABY3" s="184"/>
      <c r="ABZ3" s="184"/>
      <c r="ACA3" s="184"/>
      <c r="ACB3" s="184"/>
      <c r="ACC3" s="184"/>
      <c r="ACD3" s="184"/>
      <c r="ACE3" s="184"/>
      <c r="ACF3" s="184"/>
      <c r="ACG3" s="184"/>
      <c r="ACH3" s="184"/>
      <c r="ACI3" s="184"/>
      <c r="ACJ3" s="184"/>
      <c r="ACK3" s="184"/>
      <c r="ACL3" s="184"/>
      <c r="ACM3" s="184"/>
      <c r="ACN3" s="184"/>
      <c r="ACO3" s="184"/>
      <c r="ACP3" s="184"/>
      <c r="ACQ3" s="184"/>
      <c r="ACR3" s="184"/>
      <c r="ACS3" s="184"/>
      <c r="ACT3" s="184"/>
      <c r="ACU3" s="184"/>
      <c r="ACV3" s="184"/>
      <c r="ACW3" s="184"/>
      <c r="ACX3" s="184"/>
      <c r="ACY3" s="184"/>
      <c r="ACZ3" s="184"/>
      <c r="ADA3" s="184"/>
      <c r="ADB3" s="184"/>
      <c r="ADC3" s="184"/>
      <c r="ADD3" s="184"/>
      <c r="ADE3" s="184"/>
      <c r="ADF3" s="184"/>
      <c r="ADG3" s="184"/>
      <c r="ADH3" s="184"/>
      <c r="ADI3" s="184"/>
      <c r="ADJ3" s="184"/>
      <c r="ADK3" s="184"/>
      <c r="ADL3" s="184"/>
      <c r="ADM3" s="184"/>
      <c r="ADN3" s="184"/>
      <c r="ADO3" s="184"/>
      <c r="ADP3" s="184"/>
      <c r="ADQ3" s="184"/>
      <c r="ADR3" s="184"/>
      <c r="ADS3" s="184"/>
      <c r="ADT3" s="184"/>
      <c r="ADU3" s="184"/>
      <c r="ADV3" s="184"/>
      <c r="ADW3" s="184"/>
      <c r="ADX3" s="184"/>
      <c r="ADY3" s="184"/>
      <c r="ADZ3" s="184"/>
      <c r="AEA3" s="184"/>
      <c r="AEB3" s="184"/>
      <c r="AEC3" s="184"/>
      <c r="AED3" s="184"/>
      <c r="AEE3" s="184"/>
      <c r="AEF3" s="184"/>
      <c r="AEG3" s="184"/>
      <c r="AEH3" s="184"/>
      <c r="AEI3" s="184"/>
      <c r="AEJ3" s="184"/>
      <c r="AEK3" s="184"/>
      <c r="AEL3" s="184"/>
      <c r="AEM3" s="184"/>
      <c r="AEN3" s="184"/>
      <c r="AEO3" s="184"/>
      <c r="AEP3" s="184"/>
      <c r="AEQ3" s="184"/>
      <c r="AER3" s="184"/>
      <c r="AES3" s="184"/>
      <c r="AET3" s="184"/>
      <c r="AEU3" s="184"/>
      <c r="AEV3" s="184"/>
      <c r="AEW3" s="184"/>
      <c r="AEX3" s="184"/>
      <c r="AEY3" s="184"/>
      <c r="AEZ3" s="184"/>
      <c r="AFA3" s="184"/>
      <c r="AFB3" s="184"/>
      <c r="AFC3" s="184"/>
      <c r="AFD3" s="184"/>
      <c r="AFE3" s="184"/>
      <c r="AFF3" s="184"/>
      <c r="AFG3" s="184"/>
      <c r="AFH3" s="184"/>
      <c r="AFI3" s="184"/>
      <c r="AFJ3" s="184"/>
      <c r="AFK3" s="184"/>
      <c r="AFL3" s="184"/>
      <c r="AFM3" s="184"/>
      <c r="AFN3" s="184"/>
      <c r="AFO3" s="184"/>
      <c r="AFP3" s="184"/>
      <c r="AFQ3" s="184"/>
      <c r="AFR3" s="184"/>
      <c r="AFS3" s="184"/>
      <c r="AFT3" s="184"/>
      <c r="AFU3" s="184"/>
      <c r="AFV3" s="184"/>
      <c r="AFW3" s="184"/>
      <c r="AFX3" s="184"/>
      <c r="AFY3" s="184"/>
      <c r="AFZ3" s="184"/>
      <c r="AGA3" s="184"/>
      <c r="AGB3" s="184"/>
      <c r="AGC3" s="184"/>
      <c r="AGD3" s="184"/>
      <c r="AGE3" s="184"/>
      <c r="AGF3" s="184"/>
      <c r="AGG3" s="184"/>
      <c r="AGH3" s="184"/>
      <c r="AGI3" s="184"/>
      <c r="AGJ3" s="184"/>
      <c r="AGK3" s="184"/>
      <c r="AGL3" s="184"/>
      <c r="AGM3" s="184"/>
      <c r="AGN3" s="184"/>
      <c r="AGO3" s="184"/>
      <c r="AGP3" s="184"/>
      <c r="AGQ3" s="184"/>
      <c r="AGR3" s="184"/>
      <c r="AGS3" s="184"/>
      <c r="AGT3" s="184"/>
      <c r="AGU3" s="184"/>
      <c r="AGV3" s="184"/>
      <c r="AGW3" s="184"/>
      <c r="AGX3" s="184"/>
      <c r="AGY3" s="184"/>
      <c r="AGZ3" s="184"/>
      <c r="AHA3" s="184"/>
      <c r="AHB3" s="184"/>
      <c r="AHC3" s="184"/>
      <c r="AHD3" s="184"/>
      <c r="AHE3" s="184"/>
      <c r="AHF3" s="184"/>
      <c r="AHG3" s="184"/>
      <c r="AHH3" s="184"/>
      <c r="AHI3" s="184"/>
      <c r="AHJ3" s="184"/>
      <c r="AHK3" s="184"/>
      <c r="AHL3" s="184"/>
      <c r="AHM3" s="184"/>
      <c r="AHN3" s="184"/>
      <c r="AHO3" s="184"/>
      <c r="AHP3" s="184"/>
      <c r="AHQ3" s="184"/>
      <c r="AHR3" s="184"/>
      <c r="AHS3" s="184"/>
      <c r="AHT3" s="184"/>
      <c r="AHU3" s="184"/>
      <c r="AHV3" s="184"/>
      <c r="AHW3" s="184"/>
      <c r="AHX3" s="184"/>
      <c r="AHY3" s="184"/>
      <c r="AHZ3" s="184"/>
      <c r="AIA3" s="184"/>
      <c r="AIB3" s="184"/>
      <c r="AIC3" s="184"/>
      <c r="AID3" s="184"/>
      <c r="AIE3" s="184"/>
      <c r="AIF3" s="184"/>
      <c r="AIG3" s="184"/>
      <c r="AIH3" s="184"/>
      <c r="AII3" s="184"/>
      <c r="AIJ3" s="184"/>
      <c r="AIK3" s="184"/>
      <c r="AIL3" s="184"/>
      <c r="AIM3" s="184"/>
      <c r="AIN3" s="184"/>
      <c r="AIO3" s="184"/>
      <c r="AIP3" s="184"/>
      <c r="AIQ3" s="184"/>
      <c r="AIR3" s="184"/>
      <c r="AIS3" s="184"/>
      <c r="AIT3" s="184"/>
      <c r="AIU3" s="184"/>
      <c r="AIV3" s="184"/>
      <c r="AIW3" s="184"/>
      <c r="AIX3" s="184"/>
      <c r="AIY3" s="184"/>
      <c r="AIZ3" s="184"/>
      <c r="AJA3" s="184"/>
      <c r="AJB3" s="184"/>
      <c r="AJC3" s="184"/>
      <c r="AJD3" s="184"/>
      <c r="AJE3" s="184"/>
      <c r="AJF3" s="184"/>
      <c r="AJG3" s="184"/>
      <c r="AJH3" s="184"/>
      <c r="AJI3" s="184"/>
      <c r="AJJ3" s="184"/>
      <c r="AJK3" s="184"/>
      <c r="AJL3" s="184"/>
      <c r="AJM3" s="184"/>
      <c r="AJN3" s="184"/>
      <c r="AJO3" s="184"/>
      <c r="AJP3" s="184"/>
      <c r="AJQ3" s="184"/>
      <c r="AJR3" s="184"/>
      <c r="AJS3" s="184"/>
      <c r="AJT3" s="184"/>
      <c r="AJU3" s="184"/>
      <c r="AJV3" s="184"/>
      <c r="AJW3" s="184"/>
      <c r="AJX3" s="184"/>
      <c r="AJY3" s="184"/>
      <c r="AJZ3" s="184"/>
      <c r="AKA3" s="184"/>
      <c r="AKB3" s="184"/>
      <c r="AKC3" s="184"/>
      <c r="AKD3" s="184"/>
      <c r="AKE3" s="184"/>
      <c r="AKF3" s="184"/>
      <c r="AKG3" s="184"/>
      <c r="AKH3" s="184"/>
      <c r="AKI3" s="184"/>
      <c r="AKJ3" s="184"/>
      <c r="AKK3" s="184"/>
      <c r="AKL3" s="184"/>
      <c r="AKM3" s="184"/>
      <c r="AKN3" s="184"/>
      <c r="AKO3" s="184"/>
      <c r="AKP3" s="184"/>
      <c r="AKQ3" s="184"/>
      <c r="AKR3" s="184"/>
      <c r="AKS3" s="184"/>
      <c r="AKT3" s="184"/>
      <c r="AKU3" s="184"/>
      <c r="AKV3" s="184"/>
      <c r="AKW3" s="184"/>
      <c r="AKX3" s="184"/>
      <c r="AKY3" s="184"/>
      <c r="AKZ3" s="184"/>
      <c r="ALA3" s="184"/>
      <c r="ALB3" s="184"/>
      <c r="ALC3" s="184"/>
      <c r="ALD3" s="184"/>
      <c r="ALE3" s="184"/>
      <c r="ALF3" s="184"/>
      <c r="ALG3" s="184"/>
      <c r="ALH3" s="184"/>
      <c r="ALI3" s="184"/>
      <c r="ALJ3" s="184"/>
      <c r="ALK3" s="184"/>
      <c r="ALL3" s="184"/>
      <c r="ALM3" s="184"/>
      <c r="ALN3" s="184"/>
      <c r="ALO3" s="184"/>
      <c r="ALP3" s="184"/>
      <c r="ALQ3" s="184"/>
      <c r="ALR3" s="184"/>
      <c r="ALS3" s="184"/>
      <c r="ALT3" s="184"/>
      <c r="ALU3" s="184"/>
      <c r="ALV3" s="184"/>
      <c r="ALW3" s="184"/>
      <c r="ALX3" s="184"/>
      <c r="ALY3" s="184"/>
      <c r="ALZ3" s="184"/>
      <c r="AMA3" s="184"/>
      <c r="AMB3" s="184"/>
      <c r="AMC3" s="184"/>
      <c r="AMD3" s="184"/>
      <c r="AME3" s="184"/>
      <c r="AMF3" s="184"/>
      <c r="AMG3" s="184"/>
      <c r="AMH3" s="184"/>
      <c r="AMI3" s="184"/>
      <c r="AMJ3" s="184"/>
      <c r="AMK3" s="184"/>
      <c r="AML3" s="184"/>
      <c r="AMM3" s="184"/>
      <c r="AMN3" s="184"/>
      <c r="AMO3" s="184"/>
      <c r="AMP3" s="184"/>
      <c r="AMQ3" s="184"/>
      <c r="AMR3" s="184"/>
      <c r="AMS3" s="184"/>
      <c r="AMT3" s="184"/>
      <c r="AMU3" s="184"/>
      <c r="AMV3" s="184"/>
      <c r="AMW3" s="184"/>
      <c r="AMX3" s="184"/>
      <c r="AMY3" s="184"/>
      <c r="AMZ3" s="184"/>
      <c r="ANA3" s="184"/>
      <c r="ANB3" s="184"/>
      <c r="ANC3" s="184"/>
      <c r="AND3" s="184"/>
      <c r="ANE3" s="184"/>
      <c r="ANF3" s="184"/>
      <c r="ANG3" s="184"/>
      <c r="ANH3" s="184"/>
      <c r="ANI3" s="184"/>
      <c r="ANJ3" s="184"/>
      <c r="ANK3" s="184"/>
      <c r="ANL3" s="184"/>
      <c r="ANM3" s="184"/>
      <c r="ANN3" s="184"/>
      <c r="ANO3" s="184"/>
      <c r="ANP3" s="184"/>
      <c r="ANQ3" s="184"/>
      <c r="ANR3" s="184"/>
      <c r="ANS3" s="184"/>
      <c r="ANT3" s="184"/>
      <c r="ANU3" s="184"/>
      <c r="ANV3" s="184"/>
      <c r="ANW3" s="184"/>
      <c r="ANX3" s="184"/>
      <c r="ANY3" s="184"/>
      <c r="ANZ3" s="184"/>
      <c r="AOA3" s="184"/>
      <c r="AOB3" s="184"/>
      <c r="AOC3" s="184"/>
      <c r="AOD3" s="184"/>
      <c r="AOE3" s="184"/>
      <c r="AOF3" s="184"/>
      <c r="AOG3" s="184"/>
      <c r="AOH3" s="184"/>
      <c r="AOI3" s="184"/>
      <c r="AOJ3" s="184"/>
      <c r="AOK3" s="184"/>
      <c r="AOL3" s="184"/>
      <c r="AOM3" s="184"/>
      <c r="AON3" s="184"/>
      <c r="AOO3" s="184"/>
      <c r="AOP3" s="184"/>
      <c r="AOQ3" s="184"/>
      <c r="AOR3" s="184"/>
      <c r="AOS3" s="184"/>
      <c r="AOT3" s="184"/>
      <c r="AOU3" s="184"/>
      <c r="AOV3" s="184"/>
      <c r="AOW3" s="184"/>
      <c r="AOX3" s="184"/>
      <c r="AOY3" s="184"/>
      <c r="AOZ3" s="184"/>
      <c r="APA3" s="184"/>
      <c r="APB3" s="184"/>
      <c r="APC3" s="184"/>
      <c r="APD3" s="184"/>
      <c r="APE3" s="184"/>
      <c r="APF3" s="184"/>
      <c r="APG3" s="184"/>
      <c r="APH3" s="184"/>
      <c r="API3" s="184"/>
      <c r="APJ3" s="184"/>
      <c r="APK3" s="184"/>
      <c r="APL3" s="184"/>
      <c r="APM3" s="184"/>
      <c r="APN3" s="184"/>
      <c r="APO3" s="184"/>
      <c r="APP3" s="184"/>
      <c r="APQ3" s="184"/>
      <c r="APR3" s="184"/>
      <c r="APS3" s="184"/>
      <c r="APT3" s="184"/>
      <c r="APU3" s="184"/>
      <c r="APV3" s="184"/>
      <c r="APW3" s="184"/>
      <c r="APX3" s="184"/>
      <c r="APY3" s="184"/>
      <c r="APZ3" s="184"/>
      <c r="AQA3" s="184"/>
      <c r="AQB3" s="184"/>
      <c r="AQC3" s="184"/>
      <c r="AQD3" s="184"/>
      <c r="AQE3" s="184"/>
      <c r="AQF3" s="184"/>
      <c r="AQG3" s="184"/>
      <c r="AQH3" s="184"/>
      <c r="AQI3" s="184"/>
      <c r="AQJ3" s="184"/>
      <c r="AQK3" s="184"/>
      <c r="AQL3" s="184"/>
      <c r="AQM3" s="184"/>
      <c r="AQN3" s="184"/>
      <c r="AQO3" s="184"/>
      <c r="AQP3" s="184"/>
      <c r="AQQ3" s="184"/>
      <c r="AQR3" s="184"/>
      <c r="AQS3" s="184"/>
      <c r="AQT3" s="184"/>
      <c r="AQU3" s="184"/>
      <c r="AQV3" s="184"/>
      <c r="AQW3" s="184"/>
      <c r="AQX3" s="184"/>
      <c r="AQY3" s="184"/>
      <c r="AQZ3" s="184"/>
      <c r="ARA3" s="184"/>
      <c r="ARB3" s="184"/>
      <c r="ARC3" s="184"/>
      <c r="ARD3" s="184"/>
      <c r="ARE3" s="184"/>
      <c r="ARF3" s="184"/>
      <c r="ARG3" s="184"/>
      <c r="ARH3" s="184"/>
      <c r="ARI3" s="184"/>
      <c r="ARJ3" s="184"/>
      <c r="ARK3" s="184"/>
      <c r="ARL3" s="184"/>
      <c r="ARM3" s="184"/>
      <c r="ARN3" s="184"/>
      <c r="ARO3" s="184"/>
      <c r="ARP3" s="184"/>
      <c r="ARQ3" s="184"/>
      <c r="ARR3" s="184"/>
      <c r="ARS3" s="184"/>
      <c r="ART3" s="184"/>
      <c r="ARU3" s="184"/>
      <c r="ARV3" s="184"/>
      <c r="ARW3" s="184"/>
      <c r="ARX3" s="184"/>
      <c r="ARY3" s="184"/>
      <c r="ARZ3" s="184"/>
      <c r="ASA3" s="184"/>
      <c r="ASB3" s="184"/>
      <c r="ASC3" s="184"/>
      <c r="ASD3" s="184"/>
      <c r="ASE3" s="184"/>
      <c r="ASF3" s="184"/>
      <c r="ASG3" s="184"/>
      <c r="ASH3" s="184"/>
      <c r="ASI3" s="184"/>
      <c r="ASJ3" s="184"/>
      <c r="ASK3" s="184"/>
      <c r="ASL3" s="184"/>
      <c r="ASM3" s="184"/>
      <c r="ASN3" s="184"/>
      <c r="ASO3" s="184"/>
      <c r="ASP3" s="184"/>
      <c r="ASQ3" s="184"/>
      <c r="ASR3" s="184"/>
      <c r="ASS3" s="184"/>
      <c r="AST3" s="184"/>
      <c r="ASU3" s="184"/>
      <c r="ASV3" s="184"/>
      <c r="ASW3" s="184"/>
      <c r="ASX3" s="184"/>
      <c r="ASY3" s="184"/>
      <c r="ASZ3" s="184"/>
      <c r="ATA3" s="184"/>
      <c r="ATB3" s="184"/>
      <c r="ATC3" s="184"/>
      <c r="ATD3" s="184"/>
      <c r="ATE3" s="184"/>
      <c r="ATF3" s="184"/>
      <c r="ATG3" s="184"/>
      <c r="ATH3" s="184"/>
      <c r="ATI3" s="184"/>
      <c r="ATJ3" s="184"/>
      <c r="ATK3" s="184"/>
      <c r="ATL3" s="184"/>
      <c r="ATM3" s="184"/>
      <c r="ATN3" s="184"/>
      <c r="ATO3" s="184"/>
      <c r="ATP3" s="184"/>
      <c r="ATQ3" s="184"/>
      <c r="ATR3" s="184"/>
      <c r="ATS3" s="184"/>
      <c r="ATT3" s="184"/>
      <c r="ATU3" s="184"/>
      <c r="ATV3" s="184"/>
      <c r="ATW3" s="184"/>
      <c r="ATX3" s="184"/>
      <c r="ATY3" s="184"/>
      <c r="ATZ3" s="184"/>
      <c r="AUA3" s="184"/>
      <c r="AUB3" s="184"/>
      <c r="AUC3" s="184"/>
      <c r="AUD3" s="184"/>
      <c r="AUE3" s="184"/>
      <c r="AUF3" s="184"/>
      <c r="AUG3" s="184"/>
      <c r="AUH3" s="184"/>
      <c r="AUI3" s="184"/>
      <c r="AUJ3" s="184"/>
      <c r="AUK3" s="184"/>
      <c r="AUL3" s="184"/>
      <c r="AUM3" s="184"/>
      <c r="AUN3" s="184"/>
      <c r="AUO3" s="184"/>
      <c r="AUP3" s="184"/>
      <c r="AUQ3" s="184"/>
      <c r="AUR3" s="184"/>
      <c r="AUS3" s="184"/>
      <c r="AUT3" s="184"/>
      <c r="AUU3" s="184"/>
      <c r="AUV3" s="184"/>
      <c r="AUW3" s="184"/>
      <c r="AUX3" s="184"/>
      <c r="AUY3" s="184"/>
      <c r="AUZ3" s="184"/>
      <c r="AVA3" s="184"/>
      <c r="AVB3" s="184"/>
      <c r="AVC3" s="184"/>
      <c r="AVD3" s="184"/>
      <c r="AVE3" s="184"/>
      <c r="AVF3" s="184"/>
      <c r="AVG3" s="184"/>
      <c r="AVH3" s="184"/>
      <c r="AVI3" s="184"/>
      <c r="AVJ3" s="184"/>
      <c r="AVK3" s="184"/>
      <c r="AVL3" s="184"/>
      <c r="AVM3" s="184"/>
      <c r="AVN3" s="184"/>
      <c r="AVO3" s="184"/>
      <c r="AVP3" s="184"/>
      <c r="AVQ3" s="184"/>
      <c r="AVR3" s="184"/>
      <c r="AVS3" s="184"/>
      <c r="AVT3" s="184"/>
      <c r="AVU3" s="184"/>
      <c r="AVV3" s="184"/>
      <c r="AVW3" s="184"/>
      <c r="AVX3" s="184"/>
      <c r="AVY3" s="184"/>
      <c r="AVZ3" s="184"/>
      <c r="AWA3" s="184"/>
      <c r="AWB3" s="184"/>
      <c r="AWC3" s="184"/>
      <c r="AWD3" s="184"/>
      <c r="AWE3" s="184"/>
      <c r="AWF3" s="184"/>
      <c r="AWG3" s="184"/>
      <c r="AWH3" s="184"/>
      <c r="AWI3" s="184"/>
      <c r="AWJ3" s="184"/>
      <c r="AWK3" s="184"/>
      <c r="AWL3" s="184"/>
      <c r="AWM3" s="184"/>
      <c r="AWN3" s="184"/>
      <c r="AWO3" s="184"/>
      <c r="AWP3" s="184"/>
      <c r="AWQ3" s="184"/>
      <c r="AWR3" s="184"/>
      <c r="AWS3" s="184"/>
      <c r="AWT3" s="184"/>
      <c r="AWU3" s="184"/>
      <c r="AWV3" s="184"/>
      <c r="AWW3" s="184"/>
      <c r="AWX3" s="184"/>
      <c r="AWY3" s="184"/>
      <c r="AWZ3" s="184"/>
      <c r="AXA3" s="184"/>
      <c r="AXB3" s="184"/>
      <c r="AXC3" s="184"/>
      <c r="AXD3" s="184"/>
      <c r="AXE3" s="184"/>
      <c r="AXF3" s="184"/>
      <c r="AXG3" s="184"/>
      <c r="AXH3" s="184"/>
      <c r="AXI3" s="184"/>
      <c r="AXJ3" s="184"/>
      <c r="AXK3" s="184"/>
      <c r="AXL3" s="184"/>
      <c r="AXM3" s="184"/>
      <c r="AXN3" s="184"/>
      <c r="AXO3" s="184"/>
      <c r="AXP3" s="184"/>
      <c r="AXQ3" s="184"/>
      <c r="AXR3" s="184"/>
      <c r="AXS3" s="184"/>
      <c r="AXT3" s="184"/>
      <c r="AXU3" s="184"/>
      <c r="AXV3" s="184"/>
      <c r="AXW3" s="184"/>
      <c r="AXX3" s="184"/>
      <c r="AXY3" s="184"/>
      <c r="AXZ3" s="184"/>
      <c r="AYA3" s="184"/>
      <c r="AYB3" s="184"/>
      <c r="AYC3" s="184"/>
      <c r="AYD3" s="184"/>
      <c r="AYE3" s="184"/>
      <c r="AYF3" s="184"/>
      <c r="AYG3" s="184"/>
      <c r="AYH3" s="184"/>
      <c r="AYI3" s="184"/>
      <c r="AYJ3" s="184"/>
      <c r="AYK3" s="184"/>
      <c r="AYL3" s="184"/>
      <c r="AYM3" s="184"/>
      <c r="AYN3" s="184"/>
      <c r="AYO3" s="184"/>
      <c r="AYP3" s="184"/>
      <c r="AYQ3" s="184"/>
      <c r="AYR3" s="184"/>
      <c r="AYS3" s="184"/>
      <c r="AYT3" s="184"/>
      <c r="AYU3" s="184"/>
      <c r="AYV3" s="184"/>
      <c r="AYW3" s="184"/>
      <c r="AYX3" s="184"/>
      <c r="AYY3" s="184"/>
      <c r="AYZ3" s="184"/>
      <c r="AZA3" s="184"/>
      <c r="AZB3" s="184"/>
      <c r="AZC3" s="184"/>
      <c r="AZD3" s="184"/>
      <c r="AZE3" s="184"/>
      <c r="AZF3" s="184"/>
      <c r="AZG3" s="184"/>
      <c r="AZH3" s="184"/>
      <c r="AZI3" s="184"/>
      <c r="AZJ3" s="184"/>
      <c r="AZK3" s="184"/>
      <c r="AZL3" s="184"/>
      <c r="AZM3" s="184"/>
      <c r="AZN3" s="184"/>
      <c r="AZO3" s="184"/>
      <c r="AZP3" s="184"/>
      <c r="AZQ3" s="184"/>
      <c r="AZR3" s="184"/>
      <c r="AZS3" s="184"/>
      <c r="AZT3" s="184"/>
      <c r="AZU3" s="184"/>
      <c r="AZV3" s="184"/>
      <c r="AZW3" s="184"/>
      <c r="AZX3" s="184"/>
      <c r="AZY3" s="184"/>
      <c r="AZZ3" s="184"/>
      <c r="BAA3" s="184"/>
      <c r="BAB3" s="184"/>
      <c r="BAC3" s="184"/>
      <c r="BAD3" s="184"/>
      <c r="BAE3" s="184"/>
      <c r="BAF3" s="184"/>
      <c r="BAG3" s="184"/>
      <c r="BAH3" s="184"/>
      <c r="BAI3" s="184"/>
      <c r="BAJ3" s="184"/>
      <c r="BAK3" s="184"/>
      <c r="BAL3" s="184"/>
      <c r="BAM3" s="184"/>
      <c r="BAN3" s="184"/>
      <c r="BAO3" s="184"/>
      <c r="BAP3" s="184"/>
      <c r="BAQ3" s="184"/>
      <c r="BAR3" s="184"/>
      <c r="BAS3" s="184"/>
      <c r="BAT3" s="184"/>
      <c r="BAU3" s="184"/>
      <c r="BAV3" s="184"/>
      <c r="BAW3" s="184"/>
      <c r="BAX3" s="184"/>
      <c r="BAY3" s="184"/>
      <c r="BAZ3" s="184"/>
      <c r="BBA3" s="184"/>
      <c r="BBB3" s="184"/>
      <c r="BBC3" s="184"/>
      <c r="BBD3" s="184"/>
      <c r="BBE3" s="184"/>
      <c r="BBF3" s="184"/>
      <c r="BBG3" s="184"/>
      <c r="BBH3" s="184"/>
      <c r="BBI3" s="184"/>
      <c r="BBJ3" s="184"/>
      <c r="BBK3" s="184"/>
      <c r="BBL3" s="184"/>
      <c r="BBM3" s="184"/>
      <c r="BBN3" s="184"/>
      <c r="BBO3" s="184"/>
      <c r="BBP3" s="184"/>
      <c r="BBQ3" s="184"/>
      <c r="BBR3" s="184"/>
      <c r="BBS3" s="184"/>
      <c r="BBT3" s="184"/>
      <c r="BBU3" s="184"/>
      <c r="BBV3" s="184"/>
      <c r="BBW3" s="184"/>
      <c r="BBX3" s="184"/>
      <c r="BBY3" s="184"/>
      <c r="BBZ3" s="184"/>
      <c r="BCA3" s="184"/>
      <c r="BCB3" s="184"/>
      <c r="BCC3" s="184"/>
      <c r="BCD3" s="184"/>
      <c r="BCE3" s="184"/>
      <c r="BCF3" s="184"/>
      <c r="BCG3" s="184"/>
      <c r="BCH3" s="184"/>
      <c r="BCI3" s="184"/>
      <c r="BCJ3" s="184"/>
      <c r="BCK3" s="184"/>
      <c r="BCL3" s="184"/>
      <c r="BCM3" s="184"/>
      <c r="BCN3" s="184"/>
      <c r="BCO3" s="184"/>
      <c r="BCP3" s="184"/>
      <c r="BCQ3" s="184"/>
      <c r="BCR3" s="184"/>
      <c r="BCS3" s="184"/>
      <c r="BCT3" s="184"/>
      <c r="BCU3" s="184"/>
      <c r="BCV3" s="184"/>
      <c r="BCW3" s="184"/>
      <c r="BCX3" s="184"/>
      <c r="BCY3" s="184"/>
      <c r="BCZ3" s="184"/>
      <c r="BDA3" s="184"/>
      <c r="BDB3" s="184"/>
      <c r="BDC3" s="184"/>
      <c r="BDD3" s="184"/>
      <c r="BDE3" s="184"/>
      <c r="BDF3" s="184"/>
      <c r="BDG3" s="184"/>
      <c r="BDH3" s="184"/>
      <c r="BDI3" s="184"/>
      <c r="BDJ3" s="184"/>
      <c r="BDK3" s="184"/>
      <c r="BDL3" s="184"/>
      <c r="BDM3" s="184"/>
      <c r="BDN3" s="184"/>
      <c r="BDO3" s="184"/>
      <c r="BDP3" s="184"/>
      <c r="BDQ3" s="184"/>
      <c r="BDR3" s="184"/>
      <c r="BDS3" s="184"/>
      <c r="BDT3" s="184"/>
      <c r="BDU3" s="184"/>
      <c r="BDV3" s="184"/>
      <c r="BDW3" s="184"/>
      <c r="BDX3" s="184"/>
      <c r="BDY3" s="184"/>
      <c r="BDZ3" s="184"/>
      <c r="BEA3" s="184"/>
      <c r="BEB3" s="184"/>
      <c r="BEC3" s="184"/>
      <c r="BED3" s="184"/>
      <c r="BEE3" s="184"/>
      <c r="BEF3" s="184"/>
      <c r="BEG3" s="184"/>
      <c r="BEH3" s="184"/>
      <c r="BEI3" s="184"/>
      <c r="BEJ3" s="184"/>
      <c r="BEK3" s="184"/>
      <c r="BEL3" s="184"/>
      <c r="BEM3" s="184"/>
      <c r="BEN3" s="184"/>
      <c r="BEO3" s="184"/>
      <c r="BEP3" s="184"/>
      <c r="BEQ3" s="184"/>
      <c r="BER3" s="184"/>
      <c r="BES3" s="184"/>
      <c r="BET3" s="184"/>
      <c r="BEU3" s="184"/>
      <c r="BEV3" s="184"/>
      <c r="BEW3" s="184"/>
      <c r="BEX3" s="184"/>
      <c r="BEY3" s="184"/>
      <c r="BEZ3" s="184"/>
      <c r="BFA3" s="184"/>
      <c r="BFB3" s="184"/>
      <c r="BFC3" s="184"/>
      <c r="BFD3" s="184"/>
      <c r="BFE3" s="184"/>
      <c r="BFF3" s="184"/>
      <c r="BFG3" s="184"/>
      <c r="BFH3" s="184"/>
      <c r="BFI3" s="184"/>
      <c r="BFJ3" s="184"/>
      <c r="BFK3" s="184"/>
      <c r="BFL3" s="184"/>
      <c r="BFM3" s="184"/>
      <c r="BFN3" s="184"/>
      <c r="BFO3" s="184"/>
      <c r="BFP3" s="184"/>
      <c r="BFQ3" s="184"/>
      <c r="BFR3" s="184"/>
      <c r="BFS3" s="184"/>
      <c r="BFT3" s="184"/>
      <c r="BFU3" s="184"/>
      <c r="BFV3" s="184"/>
      <c r="BFW3" s="184"/>
      <c r="BFX3" s="184"/>
      <c r="BFY3" s="184"/>
      <c r="BFZ3" s="184"/>
      <c r="BGA3" s="184"/>
      <c r="BGB3" s="184"/>
      <c r="BGC3" s="184"/>
      <c r="BGD3" s="184"/>
      <c r="BGE3" s="184"/>
      <c r="BGF3" s="184"/>
      <c r="BGG3" s="184"/>
      <c r="BGH3" s="184"/>
      <c r="BGI3" s="184"/>
      <c r="BGJ3" s="184"/>
      <c r="BGK3" s="184"/>
      <c r="BGL3" s="184"/>
      <c r="BGM3" s="184"/>
      <c r="BGN3" s="184"/>
      <c r="BGO3" s="184"/>
      <c r="BGP3" s="184"/>
      <c r="BGQ3" s="184"/>
      <c r="BGR3" s="184"/>
      <c r="BGS3" s="184"/>
      <c r="BGT3" s="184"/>
      <c r="BGU3" s="184"/>
      <c r="BGV3" s="184"/>
      <c r="BGW3" s="184"/>
      <c r="BGX3" s="184"/>
      <c r="BGY3" s="184"/>
      <c r="BGZ3" s="184"/>
      <c r="BHA3" s="184"/>
      <c r="BHB3" s="184"/>
      <c r="BHC3" s="184"/>
      <c r="BHD3" s="184"/>
      <c r="BHE3" s="184"/>
      <c r="BHF3" s="184"/>
      <c r="BHG3" s="184"/>
      <c r="BHH3" s="184"/>
      <c r="BHI3" s="184"/>
      <c r="BHJ3" s="184"/>
      <c r="BHK3" s="184"/>
      <c r="BHL3" s="184"/>
      <c r="BHM3" s="184"/>
      <c r="BHN3" s="184"/>
      <c r="BHO3" s="184"/>
      <c r="BHP3" s="184"/>
      <c r="BHQ3" s="184"/>
      <c r="BHR3" s="184"/>
      <c r="BHS3" s="184"/>
      <c r="BHT3" s="184"/>
      <c r="BHU3" s="184"/>
      <c r="BHV3" s="184"/>
      <c r="BHW3" s="184"/>
      <c r="BHX3" s="184"/>
      <c r="BHY3" s="184"/>
      <c r="BHZ3" s="184"/>
      <c r="BIA3" s="184"/>
      <c r="BIB3" s="184"/>
      <c r="BIC3" s="184"/>
      <c r="BID3" s="184"/>
      <c r="BIE3" s="184"/>
      <c r="BIF3" s="184"/>
      <c r="BIG3" s="184"/>
      <c r="BIH3" s="184"/>
      <c r="BII3" s="184"/>
      <c r="BIJ3" s="184"/>
      <c r="BIK3" s="184"/>
      <c r="BIL3" s="184"/>
      <c r="BIM3" s="184"/>
      <c r="BIN3" s="184"/>
      <c r="BIO3" s="184"/>
      <c r="BIP3" s="184"/>
      <c r="BIQ3" s="184"/>
      <c r="BIR3" s="184"/>
      <c r="BIS3" s="184"/>
      <c r="BIT3" s="184"/>
      <c r="BIU3" s="184"/>
      <c r="BIV3" s="184"/>
      <c r="BIW3" s="184"/>
      <c r="BIX3" s="184"/>
      <c r="BIY3" s="184"/>
      <c r="BIZ3" s="184"/>
      <c r="BJA3" s="184"/>
      <c r="BJB3" s="184"/>
      <c r="BJC3" s="184"/>
      <c r="BJD3" s="184"/>
      <c r="BJE3" s="184"/>
      <c r="BJF3" s="184"/>
      <c r="BJG3" s="184"/>
      <c r="BJH3" s="184"/>
      <c r="BJI3" s="184"/>
      <c r="BJJ3" s="184"/>
      <c r="BJK3" s="184"/>
      <c r="BJL3" s="184"/>
      <c r="BJM3" s="184"/>
      <c r="BJN3" s="184"/>
      <c r="BJO3" s="184"/>
      <c r="BJP3" s="184"/>
      <c r="BJQ3" s="184"/>
      <c r="BJR3" s="184"/>
      <c r="BJS3" s="184"/>
      <c r="BJT3" s="184"/>
      <c r="BJU3" s="184"/>
      <c r="BJV3" s="184"/>
      <c r="BJW3" s="184"/>
      <c r="BJX3" s="184"/>
      <c r="BJY3" s="184"/>
      <c r="BJZ3" s="184"/>
      <c r="BKA3" s="184"/>
      <c r="BKB3" s="184"/>
      <c r="BKC3" s="184"/>
      <c r="BKD3" s="184"/>
      <c r="BKE3" s="184"/>
      <c r="BKF3" s="184"/>
      <c r="BKG3" s="184"/>
      <c r="BKH3" s="184"/>
      <c r="BKI3" s="184"/>
      <c r="BKJ3" s="184"/>
      <c r="BKK3" s="184"/>
      <c r="BKL3" s="184"/>
      <c r="BKM3" s="184"/>
      <c r="BKN3" s="184"/>
      <c r="BKO3" s="184"/>
      <c r="BKP3" s="184"/>
      <c r="BKQ3" s="184"/>
      <c r="BKR3" s="184"/>
      <c r="BKS3" s="184"/>
      <c r="BKT3" s="184"/>
      <c r="BKU3" s="184"/>
      <c r="BKV3" s="184"/>
      <c r="BKW3" s="184"/>
      <c r="BKX3" s="184"/>
      <c r="BKY3" s="184"/>
      <c r="BKZ3" s="184"/>
      <c r="BLA3" s="184"/>
      <c r="BLB3" s="184"/>
      <c r="BLC3" s="184"/>
      <c r="BLD3" s="184"/>
      <c r="BLE3" s="184"/>
      <c r="BLF3" s="184"/>
      <c r="BLG3" s="184"/>
      <c r="BLH3" s="184"/>
      <c r="BLI3" s="184"/>
      <c r="BLJ3" s="184"/>
      <c r="BLK3" s="184"/>
      <c r="BLL3" s="184"/>
      <c r="BLM3" s="184"/>
      <c r="BLN3" s="184"/>
      <c r="BLO3" s="184"/>
      <c r="BLP3" s="184"/>
      <c r="BLQ3" s="184"/>
      <c r="BLR3" s="184"/>
      <c r="BLS3" s="184"/>
      <c r="BLT3" s="184"/>
      <c r="BLU3" s="184"/>
      <c r="BLV3" s="184"/>
      <c r="BLW3" s="184"/>
      <c r="BLX3" s="184"/>
      <c r="BLY3" s="184"/>
      <c r="BLZ3" s="184"/>
      <c r="BMA3" s="184"/>
      <c r="BMB3" s="184"/>
      <c r="BMC3" s="184"/>
      <c r="BMD3" s="184"/>
      <c r="BME3" s="184"/>
      <c r="BMF3" s="184"/>
      <c r="BMG3" s="184"/>
      <c r="BMH3" s="184"/>
      <c r="BMI3" s="184"/>
      <c r="BMJ3" s="184"/>
      <c r="BMK3" s="184"/>
      <c r="BML3" s="184"/>
      <c r="BMM3" s="184"/>
      <c r="BMN3" s="184"/>
      <c r="BMO3" s="184"/>
      <c r="BMP3" s="184"/>
      <c r="BMQ3" s="184"/>
      <c r="BMR3" s="184"/>
      <c r="BMS3" s="184"/>
      <c r="BMT3" s="184"/>
      <c r="BMU3" s="184"/>
      <c r="BMV3" s="184"/>
      <c r="BMW3" s="184"/>
      <c r="BMX3" s="184"/>
      <c r="BMY3" s="184"/>
      <c r="BMZ3" s="184"/>
      <c r="BNA3" s="184"/>
      <c r="BNB3" s="184"/>
      <c r="BNC3" s="184"/>
      <c r="BND3" s="184"/>
      <c r="BNE3" s="184"/>
      <c r="BNF3" s="184"/>
      <c r="BNG3" s="184"/>
      <c r="BNH3" s="184"/>
      <c r="BNI3" s="184"/>
      <c r="BNJ3" s="184"/>
      <c r="BNK3" s="184"/>
      <c r="BNL3" s="184"/>
      <c r="BNM3" s="184"/>
      <c r="BNN3" s="184"/>
      <c r="BNO3" s="184"/>
      <c r="BNP3" s="184"/>
      <c r="BNQ3" s="184"/>
      <c r="BNR3" s="184"/>
      <c r="BNS3" s="184"/>
      <c r="BNT3" s="184"/>
      <c r="BNU3" s="184"/>
      <c r="BNV3" s="184"/>
      <c r="BNW3" s="184"/>
      <c r="BNX3" s="184"/>
      <c r="BNY3" s="184"/>
      <c r="BNZ3" s="184"/>
      <c r="BOA3" s="184"/>
      <c r="BOB3" s="184"/>
      <c r="BOC3" s="184"/>
      <c r="BOD3" s="184"/>
      <c r="BOE3" s="184"/>
      <c r="BOF3" s="184"/>
      <c r="BOG3" s="184"/>
      <c r="BOH3" s="184"/>
      <c r="BOI3" s="184"/>
      <c r="BOJ3" s="184"/>
      <c r="BOK3" s="184"/>
      <c r="BOL3" s="184"/>
      <c r="BOM3" s="184"/>
      <c r="BON3" s="184"/>
      <c r="BOO3" s="184"/>
      <c r="BOP3" s="184"/>
      <c r="BOQ3" s="184"/>
      <c r="BOR3" s="184"/>
      <c r="BOS3" s="184"/>
      <c r="BOT3" s="184"/>
      <c r="BOU3" s="184"/>
      <c r="BOV3" s="184"/>
      <c r="BOW3" s="184"/>
      <c r="BOX3" s="184"/>
      <c r="BOY3" s="184"/>
      <c r="BOZ3" s="184"/>
      <c r="BPA3" s="184"/>
      <c r="BPB3" s="184"/>
      <c r="BPC3" s="184"/>
      <c r="BPD3" s="184"/>
      <c r="BPE3" s="184"/>
      <c r="BPF3" s="184"/>
      <c r="BPG3" s="184"/>
      <c r="BPH3" s="184"/>
      <c r="BPI3" s="184"/>
      <c r="BPJ3" s="184"/>
      <c r="BPK3" s="184"/>
      <c r="BPL3" s="184"/>
      <c r="BPM3" s="184"/>
      <c r="BPN3" s="184"/>
      <c r="BPO3" s="184"/>
      <c r="BPP3" s="184"/>
      <c r="BPQ3" s="184"/>
      <c r="BPR3" s="184"/>
      <c r="BPS3" s="184"/>
      <c r="BPT3" s="184"/>
      <c r="BPU3" s="184"/>
      <c r="BPV3" s="184"/>
      <c r="BPW3" s="184"/>
      <c r="BPX3" s="184"/>
      <c r="BPY3" s="184"/>
      <c r="BPZ3" s="184"/>
      <c r="BQA3" s="184"/>
      <c r="BQB3" s="184"/>
      <c r="BQC3" s="184"/>
      <c r="BQD3" s="184"/>
      <c r="BQE3" s="184"/>
      <c r="BQF3" s="184"/>
      <c r="BQG3" s="184"/>
      <c r="BQH3" s="184"/>
      <c r="BQI3" s="184"/>
      <c r="BQJ3" s="184"/>
      <c r="BQK3" s="184"/>
      <c r="BQL3" s="184"/>
      <c r="BQM3" s="184"/>
      <c r="BQN3" s="184"/>
      <c r="BQO3" s="184"/>
      <c r="BQP3" s="184"/>
      <c r="BQQ3" s="184"/>
      <c r="BQR3" s="184"/>
      <c r="BQS3" s="184"/>
      <c r="BQT3" s="184"/>
      <c r="BQU3" s="184"/>
      <c r="BQV3" s="184"/>
      <c r="BQW3" s="184"/>
      <c r="BQX3" s="184"/>
      <c r="BQY3" s="184"/>
      <c r="BQZ3" s="184"/>
      <c r="BRA3" s="184"/>
      <c r="BRB3" s="184"/>
      <c r="BRC3" s="184"/>
      <c r="BRD3" s="184"/>
      <c r="BRE3" s="184"/>
      <c r="BRF3" s="184"/>
      <c r="BRG3" s="184"/>
      <c r="BRH3" s="184"/>
      <c r="BRI3" s="184"/>
      <c r="BRJ3" s="184"/>
      <c r="BRK3" s="184"/>
      <c r="BRL3" s="184"/>
      <c r="BRM3" s="184"/>
      <c r="BRN3" s="184"/>
      <c r="BRO3" s="184"/>
      <c r="BRP3" s="184"/>
      <c r="BRQ3" s="184"/>
      <c r="BRR3" s="184"/>
      <c r="BRS3" s="184"/>
      <c r="BRT3" s="184"/>
      <c r="BRU3" s="184"/>
      <c r="BRV3" s="184"/>
      <c r="BRW3" s="184"/>
      <c r="BRX3" s="184"/>
      <c r="BRY3" s="184"/>
      <c r="BRZ3" s="184"/>
      <c r="BSA3" s="184"/>
      <c r="BSB3" s="184"/>
      <c r="BSC3" s="184"/>
      <c r="BSD3" s="184"/>
      <c r="BSE3" s="184"/>
      <c r="BSF3" s="184"/>
      <c r="BSG3" s="184"/>
      <c r="BSH3" s="184"/>
      <c r="BSI3" s="184"/>
      <c r="BSJ3" s="184"/>
      <c r="BSK3" s="184"/>
      <c r="BSL3" s="184"/>
      <c r="BSM3" s="184"/>
      <c r="BSN3" s="184"/>
      <c r="BSO3" s="184"/>
      <c r="BSP3" s="184"/>
      <c r="BSQ3" s="184"/>
      <c r="BSR3" s="184"/>
      <c r="BSS3" s="184"/>
      <c r="BST3" s="184"/>
      <c r="BSU3" s="184"/>
      <c r="BSV3" s="184"/>
      <c r="BSW3" s="184"/>
      <c r="BSX3" s="184"/>
      <c r="BSY3" s="184"/>
      <c r="BSZ3" s="184"/>
      <c r="BTA3" s="184"/>
      <c r="BTB3" s="184"/>
      <c r="BTC3" s="184"/>
      <c r="BTD3" s="184"/>
      <c r="BTE3" s="184"/>
      <c r="BTF3" s="184"/>
      <c r="BTG3" s="184"/>
      <c r="BTH3" s="184"/>
      <c r="BTI3" s="184"/>
      <c r="BTJ3" s="184"/>
      <c r="BTK3" s="184"/>
      <c r="BTL3" s="184"/>
      <c r="BTM3" s="184"/>
      <c r="BTN3" s="184"/>
      <c r="BTO3" s="184"/>
      <c r="BTP3" s="184"/>
      <c r="BTQ3" s="184"/>
      <c r="BTR3" s="184"/>
      <c r="BTS3" s="184"/>
      <c r="BTT3" s="184"/>
      <c r="BTU3" s="184"/>
      <c r="BTV3" s="184"/>
      <c r="BTW3" s="184"/>
      <c r="BTX3" s="184"/>
      <c r="BTY3" s="184"/>
      <c r="BTZ3" s="184"/>
      <c r="BUA3" s="184"/>
      <c r="BUB3" s="184"/>
      <c r="BUC3" s="184"/>
      <c r="BUD3" s="184"/>
      <c r="BUE3" s="184"/>
      <c r="BUF3" s="184"/>
      <c r="BUG3" s="184"/>
      <c r="BUH3" s="184"/>
      <c r="BUI3" s="184"/>
      <c r="BUJ3" s="184"/>
      <c r="BUK3" s="184"/>
      <c r="BUL3" s="184"/>
      <c r="BUM3" s="184"/>
      <c r="BUN3" s="184"/>
      <c r="BUO3" s="184"/>
      <c r="BUP3" s="184"/>
      <c r="BUQ3" s="184"/>
      <c r="BUR3" s="184"/>
      <c r="BUS3" s="184"/>
      <c r="BUT3" s="184"/>
      <c r="BUU3" s="184"/>
      <c r="BUV3" s="184"/>
      <c r="BUW3" s="184"/>
      <c r="BUX3" s="184"/>
      <c r="BUY3" s="184"/>
      <c r="BUZ3" s="184"/>
      <c r="BVA3" s="184"/>
      <c r="BVB3" s="184"/>
      <c r="BVC3" s="184"/>
      <c r="BVD3" s="184"/>
      <c r="BVE3" s="184"/>
      <c r="BVF3" s="184"/>
      <c r="BVG3" s="184"/>
      <c r="BVH3" s="184"/>
      <c r="BVI3" s="184"/>
      <c r="BVJ3" s="184"/>
      <c r="BVK3" s="184"/>
      <c r="BVL3" s="184"/>
      <c r="BVM3" s="184"/>
      <c r="BVN3" s="184"/>
      <c r="BVO3" s="184"/>
      <c r="BVP3" s="184"/>
      <c r="BVQ3" s="184"/>
      <c r="BVR3" s="184"/>
      <c r="BVS3" s="184"/>
      <c r="BVT3" s="184"/>
      <c r="BVU3" s="184"/>
      <c r="BVV3" s="184"/>
      <c r="BVW3" s="184"/>
      <c r="BVX3" s="184"/>
      <c r="BVY3" s="184"/>
      <c r="BVZ3" s="184"/>
      <c r="BWA3" s="184"/>
      <c r="BWB3" s="184"/>
      <c r="BWC3" s="184"/>
      <c r="BWD3" s="184"/>
      <c r="BWE3" s="184"/>
      <c r="BWF3" s="184"/>
      <c r="BWG3" s="184"/>
      <c r="BWH3" s="184"/>
      <c r="BWI3" s="184"/>
      <c r="BWJ3" s="184"/>
      <c r="BWK3" s="184"/>
      <c r="BWL3" s="184"/>
      <c r="BWM3" s="184"/>
      <c r="BWN3" s="184"/>
      <c r="BWO3" s="184"/>
      <c r="BWP3" s="184"/>
      <c r="BWQ3" s="184"/>
      <c r="BWR3" s="184"/>
      <c r="BWS3" s="184"/>
      <c r="BWT3" s="184"/>
      <c r="BWU3" s="184"/>
      <c r="BWV3" s="184"/>
      <c r="BWW3" s="184"/>
      <c r="BWX3" s="184"/>
      <c r="BWY3" s="184"/>
      <c r="BWZ3" s="184"/>
      <c r="BXA3" s="184"/>
      <c r="BXB3" s="184"/>
      <c r="BXC3" s="184"/>
      <c r="BXD3" s="184"/>
      <c r="BXE3" s="184"/>
      <c r="BXF3" s="184"/>
      <c r="BXG3" s="184"/>
      <c r="BXH3" s="184"/>
      <c r="BXI3" s="184"/>
      <c r="BXJ3" s="184"/>
      <c r="BXK3" s="184"/>
      <c r="BXL3" s="184"/>
      <c r="BXM3" s="184"/>
      <c r="BXN3" s="184"/>
      <c r="BXO3" s="184"/>
      <c r="BXP3" s="184"/>
      <c r="BXQ3" s="184"/>
      <c r="BXR3" s="184"/>
      <c r="BXS3" s="184"/>
      <c r="BXT3" s="184"/>
      <c r="BXU3" s="184"/>
      <c r="BXV3" s="184"/>
      <c r="BXW3" s="184"/>
      <c r="BXX3" s="184"/>
      <c r="BXY3" s="184"/>
      <c r="BXZ3" s="184"/>
      <c r="BYA3" s="184"/>
      <c r="BYB3" s="184"/>
      <c r="BYC3" s="184"/>
      <c r="BYD3" s="184"/>
      <c r="BYE3" s="184"/>
      <c r="BYF3" s="184"/>
      <c r="BYG3" s="184"/>
      <c r="BYH3" s="184"/>
      <c r="BYI3" s="184"/>
      <c r="BYJ3" s="184"/>
      <c r="BYK3" s="184"/>
      <c r="BYL3" s="184"/>
      <c r="BYM3" s="184"/>
      <c r="BYN3" s="184"/>
      <c r="BYO3" s="184"/>
      <c r="BYP3" s="184"/>
      <c r="BYQ3" s="184"/>
      <c r="BYR3" s="184"/>
      <c r="BYS3" s="184"/>
      <c r="BYT3" s="184"/>
      <c r="BYU3" s="184"/>
      <c r="BYV3" s="184"/>
      <c r="BYW3" s="184"/>
      <c r="BYX3" s="184"/>
      <c r="BYY3" s="184"/>
      <c r="BYZ3" s="184"/>
      <c r="BZA3" s="184"/>
      <c r="BZB3" s="184"/>
      <c r="BZC3" s="184"/>
      <c r="BZD3" s="184"/>
      <c r="BZE3" s="184"/>
      <c r="BZF3" s="184"/>
      <c r="BZG3" s="184"/>
      <c r="BZH3" s="184"/>
      <c r="BZI3" s="184"/>
      <c r="BZJ3" s="184"/>
      <c r="BZK3" s="184"/>
      <c r="BZL3" s="184"/>
      <c r="BZM3" s="184"/>
      <c r="BZN3" s="184"/>
      <c r="BZO3" s="184"/>
      <c r="BZP3" s="184"/>
      <c r="BZQ3" s="184"/>
      <c r="BZR3" s="184"/>
      <c r="BZS3" s="184"/>
      <c r="BZT3" s="184"/>
      <c r="BZU3" s="184"/>
      <c r="BZV3" s="184"/>
      <c r="BZW3" s="184"/>
      <c r="BZX3" s="184"/>
      <c r="BZY3" s="184"/>
      <c r="BZZ3" s="184"/>
      <c r="CAA3" s="184"/>
      <c r="CAB3" s="184"/>
      <c r="CAC3" s="184"/>
      <c r="CAD3" s="184"/>
      <c r="CAE3" s="184"/>
      <c r="CAF3" s="184"/>
      <c r="CAG3" s="184"/>
      <c r="CAH3" s="184"/>
      <c r="CAI3" s="184"/>
      <c r="CAJ3" s="184"/>
      <c r="CAK3" s="184"/>
      <c r="CAL3" s="184"/>
      <c r="CAM3" s="184"/>
      <c r="CAN3" s="184"/>
      <c r="CAO3" s="184"/>
      <c r="CAP3" s="184"/>
      <c r="CAQ3" s="184"/>
      <c r="CAR3" s="184"/>
      <c r="CAS3" s="184"/>
      <c r="CAT3" s="184"/>
      <c r="CAU3" s="184"/>
      <c r="CAV3" s="184"/>
      <c r="CAW3" s="184"/>
      <c r="CAX3" s="184"/>
      <c r="CAY3" s="184"/>
      <c r="CAZ3" s="184"/>
      <c r="CBA3" s="184"/>
      <c r="CBB3" s="184"/>
      <c r="CBC3" s="184"/>
      <c r="CBD3" s="184"/>
      <c r="CBE3" s="184"/>
      <c r="CBF3" s="184"/>
      <c r="CBG3" s="184"/>
      <c r="CBH3" s="184"/>
      <c r="CBI3" s="184"/>
      <c r="CBJ3" s="184"/>
      <c r="CBK3" s="184"/>
      <c r="CBL3" s="184"/>
      <c r="CBM3" s="184"/>
      <c r="CBN3" s="184"/>
      <c r="CBO3" s="184"/>
      <c r="CBP3" s="184"/>
      <c r="CBQ3" s="184"/>
      <c r="CBR3" s="184"/>
      <c r="CBS3" s="184"/>
      <c r="CBT3" s="184"/>
      <c r="CBU3" s="184"/>
      <c r="CBV3" s="184"/>
      <c r="CBW3" s="184"/>
      <c r="CBX3" s="184"/>
      <c r="CBY3" s="184"/>
      <c r="CBZ3" s="184"/>
      <c r="CCA3" s="184"/>
      <c r="CCB3" s="184"/>
      <c r="CCC3" s="184"/>
      <c r="CCD3" s="184"/>
      <c r="CCE3" s="184"/>
      <c r="CCF3" s="184"/>
      <c r="CCG3" s="184"/>
      <c r="CCH3" s="184"/>
      <c r="CCI3" s="184"/>
      <c r="CCJ3" s="184"/>
      <c r="CCK3" s="184"/>
      <c r="CCL3" s="184"/>
      <c r="CCM3" s="184"/>
      <c r="CCN3" s="184"/>
      <c r="CCO3" s="184"/>
      <c r="CCP3" s="184"/>
      <c r="CCQ3" s="184"/>
      <c r="CCR3" s="184"/>
      <c r="CCS3" s="184"/>
      <c r="CCT3" s="184"/>
      <c r="CCU3" s="184"/>
      <c r="CCV3" s="184"/>
      <c r="CCW3" s="184"/>
      <c r="CCX3" s="184"/>
      <c r="CCY3" s="184"/>
      <c r="CCZ3" s="184"/>
      <c r="CDA3" s="184"/>
      <c r="CDB3" s="184"/>
      <c r="CDC3" s="184"/>
      <c r="CDD3" s="184"/>
      <c r="CDE3" s="184"/>
      <c r="CDF3" s="184"/>
      <c r="CDG3" s="184"/>
      <c r="CDH3" s="184"/>
      <c r="CDI3" s="184"/>
      <c r="CDJ3" s="184"/>
      <c r="CDK3" s="184"/>
      <c r="CDL3" s="184"/>
      <c r="CDM3" s="184"/>
      <c r="CDN3" s="184"/>
      <c r="CDO3" s="184"/>
      <c r="CDP3" s="184"/>
      <c r="CDQ3" s="184"/>
      <c r="CDR3" s="184"/>
      <c r="CDS3" s="184"/>
      <c r="CDT3" s="184"/>
      <c r="CDU3" s="184"/>
      <c r="CDV3" s="184"/>
      <c r="CDW3" s="184"/>
      <c r="CDX3" s="184"/>
      <c r="CDY3" s="184"/>
      <c r="CDZ3" s="184"/>
      <c r="CEA3" s="184"/>
      <c r="CEB3" s="184"/>
      <c r="CEC3" s="184"/>
      <c r="CED3" s="184"/>
      <c r="CEE3" s="184"/>
      <c r="CEF3" s="184"/>
      <c r="CEG3" s="184"/>
      <c r="CEH3" s="184"/>
      <c r="CEI3" s="184"/>
      <c r="CEJ3" s="184"/>
      <c r="CEK3" s="184"/>
      <c r="CEL3" s="184"/>
      <c r="CEM3" s="184"/>
      <c r="CEN3" s="184"/>
      <c r="CEO3" s="184"/>
      <c r="CEP3" s="184"/>
      <c r="CEQ3" s="184"/>
      <c r="CER3" s="184"/>
      <c r="CES3" s="184"/>
      <c r="CET3" s="184"/>
      <c r="CEU3" s="184"/>
      <c r="CEV3" s="184"/>
      <c r="CEW3" s="184"/>
      <c r="CEX3" s="184"/>
      <c r="CEY3" s="184"/>
      <c r="CEZ3" s="184"/>
      <c r="CFA3" s="184"/>
      <c r="CFB3" s="184"/>
      <c r="CFC3" s="184"/>
      <c r="CFD3" s="184"/>
      <c r="CFE3" s="184"/>
      <c r="CFF3" s="184"/>
      <c r="CFG3" s="184"/>
      <c r="CFH3" s="184"/>
      <c r="CFI3" s="184"/>
      <c r="CFJ3" s="184"/>
      <c r="CFK3" s="184"/>
      <c r="CFL3" s="184"/>
      <c r="CFM3" s="184"/>
      <c r="CFN3" s="184"/>
      <c r="CFO3" s="184"/>
      <c r="CFP3" s="184"/>
      <c r="CFQ3" s="184"/>
      <c r="CFR3" s="184"/>
      <c r="CFS3" s="184"/>
      <c r="CFT3" s="184"/>
      <c r="CFU3" s="184"/>
      <c r="CFV3" s="184"/>
      <c r="CFW3" s="184"/>
      <c r="CFX3" s="184"/>
      <c r="CFY3" s="184"/>
      <c r="CFZ3" s="184"/>
      <c r="CGA3" s="184"/>
      <c r="CGB3" s="184"/>
      <c r="CGC3" s="184"/>
      <c r="CGD3" s="184"/>
      <c r="CGE3" s="184"/>
      <c r="CGF3" s="184"/>
      <c r="CGG3" s="184"/>
      <c r="CGH3" s="184"/>
      <c r="CGI3" s="184"/>
      <c r="CGJ3" s="184"/>
      <c r="CGK3" s="184"/>
      <c r="CGL3" s="184"/>
      <c r="CGM3" s="184"/>
      <c r="CGN3" s="184"/>
      <c r="CGO3" s="184"/>
      <c r="CGP3" s="184"/>
      <c r="CGQ3" s="184"/>
      <c r="CGR3" s="184"/>
      <c r="CGS3" s="184"/>
      <c r="CGT3" s="184"/>
      <c r="CGU3" s="184"/>
      <c r="CGV3" s="184"/>
      <c r="CGW3" s="184"/>
      <c r="CGX3" s="184"/>
      <c r="CGY3" s="184"/>
      <c r="CGZ3" s="184"/>
      <c r="CHA3" s="184"/>
      <c r="CHB3" s="184"/>
      <c r="CHC3" s="184"/>
      <c r="CHD3" s="184"/>
      <c r="CHE3" s="184"/>
      <c r="CHF3" s="184"/>
      <c r="CHG3" s="184"/>
      <c r="CHH3" s="184"/>
      <c r="CHI3" s="184"/>
      <c r="CHJ3" s="184"/>
      <c r="CHK3" s="184"/>
      <c r="CHL3" s="184"/>
      <c r="CHM3" s="184"/>
      <c r="CHN3" s="184"/>
      <c r="CHO3" s="184"/>
      <c r="CHP3" s="184"/>
      <c r="CHQ3" s="184"/>
      <c r="CHR3" s="184"/>
      <c r="CHS3" s="184"/>
      <c r="CHT3" s="184"/>
      <c r="CHU3" s="184"/>
      <c r="CHV3" s="184"/>
      <c r="CHW3" s="184"/>
      <c r="CHX3" s="184"/>
      <c r="CHY3" s="184"/>
      <c r="CHZ3" s="184"/>
      <c r="CIA3" s="184"/>
      <c r="CIB3" s="184"/>
      <c r="CIC3" s="184"/>
      <c r="CID3" s="184"/>
      <c r="CIE3" s="184"/>
      <c r="CIF3" s="184"/>
      <c r="CIG3" s="184"/>
      <c r="CIH3" s="184"/>
      <c r="CII3" s="184"/>
      <c r="CIJ3" s="184"/>
      <c r="CIK3" s="184"/>
      <c r="CIL3" s="184"/>
      <c r="CIM3" s="184"/>
      <c r="CIN3" s="184"/>
      <c r="CIO3" s="184"/>
      <c r="CIP3" s="184"/>
      <c r="CIQ3" s="184"/>
      <c r="CIR3" s="184"/>
      <c r="CIS3" s="184"/>
      <c r="CIT3" s="184"/>
      <c r="CIU3" s="184"/>
      <c r="CIV3" s="184"/>
      <c r="CIW3" s="184"/>
      <c r="CIX3" s="184"/>
      <c r="CIY3" s="184"/>
      <c r="CIZ3" s="184"/>
      <c r="CJA3" s="184"/>
      <c r="CJB3" s="184"/>
      <c r="CJC3" s="184"/>
      <c r="CJD3" s="184"/>
      <c r="CJE3" s="184"/>
      <c r="CJF3" s="184"/>
      <c r="CJG3" s="184"/>
      <c r="CJH3" s="184"/>
      <c r="CJI3" s="184"/>
      <c r="CJJ3" s="184"/>
      <c r="CJK3" s="184"/>
      <c r="CJL3" s="184"/>
      <c r="CJM3" s="184"/>
      <c r="CJN3" s="184"/>
      <c r="CJO3" s="184"/>
      <c r="CJP3" s="184"/>
      <c r="CJQ3" s="184"/>
      <c r="CJR3" s="184"/>
      <c r="CJS3" s="184"/>
      <c r="CJT3" s="184"/>
      <c r="CJU3" s="184"/>
      <c r="CJV3" s="184"/>
      <c r="CJW3" s="184"/>
      <c r="CJX3" s="184"/>
      <c r="CJY3" s="184"/>
      <c r="CJZ3" s="184"/>
      <c r="CKA3" s="184"/>
      <c r="CKB3" s="184"/>
      <c r="CKC3" s="184"/>
      <c r="CKD3" s="184"/>
      <c r="CKE3" s="184"/>
      <c r="CKF3" s="184"/>
      <c r="CKG3" s="184"/>
      <c r="CKH3" s="184"/>
      <c r="CKI3" s="184"/>
      <c r="CKJ3" s="184"/>
      <c r="CKK3" s="184"/>
      <c r="CKL3" s="184"/>
      <c r="CKM3" s="184"/>
      <c r="CKN3" s="184"/>
      <c r="CKO3" s="184"/>
      <c r="CKP3" s="184"/>
      <c r="CKQ3" s="184"/>
      <c r="CKR3" s="184"/>
      <c r="CKS3" s="184"/>
      <c r="CKT3" s="184"/>
      <c r="CKU3" s="184"/>
      <c r="CKV3" s="184"/>
      <c r="CKW3" s="184"/>
      <c r="CKX3" s="184"/>
      <c r="CKY3" s="184"/>
      <c r="CKZ3" s="184"/>
      <c r="CLA3" s="184"/>
      <c r="CLB3" s="184"/>
      <c r="CLC3" s="184"/>
      <c r="CLD3" s="184"/>
      <c r="CLE3" s="184"/>
      <c r="CLF3" s="184"/>
      <c r="CLG3" s="184"/>
      <c r="CLH3" s="184"/>
      <c r="CLI3" s="184"/>
      <c r="CLJ3" s="184"/>
      <c r="CLK3" s="184"/>
      <c r="CLL3" s="184"/>
      <c r="CLM3" s="184"/>
      <c r="CLN3" s="184"/>
      <c r="CLO3" s="184"/>
      <c r="CLP3" s="184"/>
      <c r="CLQ3" s="184"/>
      <c r="CLR3" s="184"/>
      <c r="CLS3" s="184"/>
      <c r="CLT3" s="184"/>
      <c r="CLU3" s="184"/>
      <c r="CLV3" s="184"/>
      <c r="CLW3" s="184"/>
      <c r="CLX3" s="184"/>
      <c r="CLY3" s="184"/>
      <c r="CLZ3" s="184"/>
      <c r="CMA3" s="184"/>
      <c r="CMB3" s="184"/>
      <c r="CMC3" s="184"/>
      <c r="CMD3" s="184"/>
      <c r="CME3" s="184"/>
      <c r="CMF3" s="184"/>
      <c r="CMG3" s="184"/>
      <c r="CMH3" s="184"/>
      <c r="CMI3" s="184"/>
      <c r="CMJ3" s="184"/>
      <c r="CMK3" s="184"/>
      <c r="CML3" s="184"/>
      <c r="CMM3" s="184"/>
      <c r="CMN3" s="184"/>
      <c r="CMO3" s="184"/>
      <c r="CMP3" s="184"/>
      <c r="CMQ3" s="184"/>
      <c r="CMR3" s="184"/>
      <c r="CMS3" s="184"/>
      <c r="CMT3" s="184"/>
      <c r="CMU3" s="184"/>
      <c r="CMV3" s="184"/>
      <c r="CMW3" s="184"/>
      <c r="CMX3" s="184"/>
      <c r="CMY3" s="184"/>
      <c r="CMZ3" s="184"/>
      <c r="CNA3" s="184"/>
      <c r="CNB3" s="184"/>
      <c r="CNC3" s="184"/>
      <c r="CND3" s="184"/>
      <c r="CNE3" s="184"/>
      <c r="CNF3" s="184"/>
      <c r="CNG3" s="184"/>
      <c r="CNH3" s="184"/>
      <c r="CNI3" s="184"/>
      <c r="CNJ3" s="184"/>
      <c r="CNK3" s="184"/>
      <c r="CNL3" s="184"/>
      <c r="CNM3" s="184"/>
      <c r="CNN3" s="184"/>
      <c r="CNO3" s="184"/>
      <c r="CNP3" s="184"/>
      <c r="CNQ3" s="184"/>
      <c r="CNR3" s="184"/>
      <c r="CNS3" s="184"/>
      <c r="CNT3" s="184"/>
      <c r="CNU3" s="184"/>
      <c r="CNV3" s="184"/>
      <c r="CNW3" s="184"/>
      <c r="CNX3" s="184"/>
      <c r="CNY3" s="184"/>
      <c r="CNZ3" s="184"/>
      <c r="COA3" s="184"/>
      <c r="COB3" s="184"/>
      <c r="COC3" s="184"/>
      <c r="COD3" s="184"/>
      <c r="COE3" s="184"/>
      <c r="COF3" s="184"/>
      <c r="COG3" s="184"/>
      <c r="COH3" s="184"/>
      <c r="COI3" s="184"/>
      <c r="COJ3" s="184"/>
      <c r="COK3" s="184"/>
      <c r="COL3" s="184"/>
      <c r="COM3" s="184"/>
      <c r="CON3" s="184"/>
      <c r="COO3" s="184"/>
      <c r="COP3" s="184"/>
      <c r="COQ3" s="184"/>
      <c r="COR3" s="184"/>
      <c r="COS3" s="184"/>
      <c r="COT3" s="184"/>
      <c r="COU3" s="184"/>
      <c r="COV3" s="184"/>
      <c r="COW3" s="184"/>
      <c r="COX3" s="184"/>
      <c r="COY3" s="184"/>
      <c r="COZ3" s="184"/>
      <c r="CPA3" s="184"/>
      <c r="CPB3" s="184"/>
      <c r="CPC3" s="184"/>
      <c r="CPD3" s="184"/>
      <c r="CPE3" s="184"/>
      <c r="CPF3" s="184"/>
      <c r="CPG3" s="184"/>
      <c r="CPH3" s="184"/>
      <c r="CPI3" s="184"/>
      <c r="CPJ3" s="184"/>
      <c r="CPK3" s="184"/>
      <c r="CPL3" s="184"/>
      <c r="CPM3" s="184"/>
      <c r="CPN3" s="184"/>
      <c r="CPO3" s="184"/>
      <c r="CPP3" s="184"/>
      <c r="CPQ3" s="184"/>
      <c r="CPR3" s="184"/>
      <c r="CPS3" s="184"/>
      <c r="CPT3" s="184"/>
      <c r="CPU3" s="184"/>
      <c r="CPV3" s="184"/>
      <c r="CPW3" s="184"/>
      <c r="CPX3" s="184"/>
      <c r="CPY3" s="184"/>
      <c r="CPZ3" s="184"/>
      <c r="CQA3" s="184"/>
      <c r="CQB3" s="184"/>
      <c r="CQC3" s="184"/>
      <c r="CQD3" s="184"/>
      <c r="CQE3" s="184"/>
      <c r="CQF3" s="184"/>
      <c r="CQG3" s="184"/>
      <c r="CQH3" s="184"/>
      <c r="CQI3" s="184"/>
      <c r="CQJ3" s="184"/>
      <c r="CQK3" s="184"/>
      <c r="CQL3" s="184"/>
      <c r="CQM3" s="184"/>
      <c r="CQN3" s="184"/>
      <c r="CQO3" s="184"/>
      <c r="CQP3" s="184"/>
      <c r="CQQ3" s="184"/>
      <c r="CQR3" s="184"/>
      <c r="CQS3" s="184"/>
      <c r="CQT3" s="184"/>
      <c r="CQU3" s="184"/>
      <c r="CQV3" s="184"/>
      <c r="CQW3" s="184"/>
      <c r="CQX3" s="184"/>
      <c r="CQY3" s="184"/>
      <c r="CQZ3" s="184"/>
      <c r="CRA3" s="184"/>
      <c r="CRB3" s="184"/>
      <c r="CRC3" s="184"/>
      <c r="CRD3" s="184"/>
      <c r="CRE3" s="184"/>
      <c r="CRF3" s="184"/>
      <c r="CRG3" s="184"/>
      <c r="CRH3" s="184"/>
      <c r="CRI3" s="184"/>
      <c r="CRJ3" s="184"/>
      <c r="CRK3" s="184"/>
      <c r="CRL3" s="184"/>
      <c r="CRM3" s="184"/>
      <c r="CRN3" s="184"/>
      <c r="CRO3" s="184"/>
      <c r="CRP3" s="184"/>
      <c r="CRQ3" s="184"/>
      <c r="CRR3" s="184"/>
      <c r="CRS3" s="184"/>
      <c r="CRT3" s="184"/>
      <c r="CRU3" s="184"/>
      <c r="CRV3" s="184"/>
      <c r="CRW3" s="184"/>
      <c r="CRX3" s="184"/>
      <c r="CRY3" s="184"/>
      <c r="CRZ3" s="184"/>
      <c r="CSA3" s="184"/>
      <c r="CSB3" s="184"/>
      <c r="CSC3" s="184"/>
      <c r="CSD3" s="184"/>
      <c r="CSE3" s="184"/>
      <c r="CSF3" s="184"/>
      <c r="CSG3" s="184"/>
      <c r="CSH3" s="184"/>
      <c r="CSI3" s="184"/>
      <c r="CSJ3" s="184"/>
      <c r="CSK3" s="184"/>
      <c r="CSL3" s="184"/>
      <c r="CSM3" s="184"/>
      <c r="CSN3" s="184"/>
      <c r="CSO3" s="184"/>
      <c r="CSP3" s="184"/>
      <c r="CSQ3" s="184"/>
      <c r="CSR3" s="184"/>
      <c r="CSS3" s="184"/>
      <c r="CST3" s="184"/>
      <c r="CSU3" s="184"/>
      <c r="CSV3" s="184"/>
      <c r="CSW3" s="184"/>
      <c r="CSX3" s="184"/>
      <c r="CSY3" s="184"/>
      <c r="CSZ3" s="184"/>
      <c r="CTA3" s="184"/>
      <c r="CTB3" s="184"/>
      <c r="CTC3" s="184"/>
      <c r="CTD3" s="184"/>
      <c r="CTE3" s="184"/>
      <c r="CTF3" s="184"/>
      <c r="CTG3" s="184"/>
      <c r="CTH3" s="184"/>
      <c r="CTI3" s="184"/>
      <c r="CTJ3" s="184"/>
      <c r="CTK3" s="184"/>
      <c r="CTL3" s="184"/>
      <c r="CTM3" s="184"/>
      <c r="CTN3" s="184"/>
      <c r="CTO3" s="184"/>
      <c r="CTP3" s="184"/>
      <c r="CTQ3" s="184"/>
      <c r="CTR3" s="184"/>
      <c r="CTS3" s="184"/>
      <c r="CTT3" s="184"/>
      <c r="CTU3" s="184"/>
      <c r="CTV3" s="184"/>
      <c r="CTW3" s="184"/>
      <c r="CTX3" s="184"/>
      <c r="CTY3" s="184"/>
      <c r="CTZ3" s="184"/>
      <c r="CUA3" s="184"/>
      <c r="CUB3" s="184"/>
      <c r="CUC3" s="184"/>
      <c r="CUD3" s="184"/>
      <c r="CUE3" s="184"/>
      <c r="CUF3" s="184"/>
      <c r="CUG3" s="184"/>
      <c r="CUH3" s="184"/>
      <c r="CUI3" s="184"/>
      <c r="CUJ3" s="184"/>
      <c r="CUK3" s="184"/>
      <c r="CUL3" s="184"/>
      <c r="CUM3" s="184"/>
      <c r="CUN3" s="184"/>
      <c r="CUO3" s="184"/>
      <c r="CUP3" s="184"/>
      <c r="CUQ3" s="184"/>
      <c r="CUR3" s="184"/>
      <c r="CUS3" s="184"/>
      <c r="CUT3" s="184"/>
      <c r="CUU3" s="184"/>
      <c r="CUV3" s="184"/>
      <c r="CUW3" s="184"/>
      <c r="CUX3" s="184"/>
      <c r="CUY3" s="184"/>
      <c r="CUZ3" s="184"/>
      <c r="CVA3" s="184"/>
      <c r="CVB3" s="184"/>
      <c r="CVC3" s="184"/>
      <c r="CVD3" s="184"/>
      <c r="CVE3" s="184"/>
      <c r="CVF3" s="184"/>
      <c r="CVG3" s="184"/>
      <c r="CVH3" s="184"/>
      <c r="CVI3" s="184"/>
      <c r="CVJ3" s="184"/>
      <c r="CVK3" s="184"/>
      <c r="CVL3" s="184"/>
      <c r="CVM3" s="184"/>
      <c r="CVN3" s="184"/>
      <c r="CVO3" s="184"/>
      <c r="CVP3" s="184"/>
      <c r="CVQ3" s="184"/>
      <c r="CVR3" s="184"/>
      <c r="CVS3" s="184"/>
      <c r="CVT3" s="184"/>
      <c r="CVU3" s="184"/>
      <c r="CVV3" s="184"/>
      <c r="CVW3" s="184"/>
      <c r="CVX3" s="184"/>
      <c r="CVY3" s="184"/>
      <c r="CVZ3" s="184"/>
      <c r="CWA3" s="184"/>
      <c r="CWB3" s="184"/>
      <c r="CWC3" s="184"/>
      <c r="CWD3" s="184"/>
      <c r="CWE3" s="184"/>
      <c r="CWF3" s="184"/>
      <c r="CWG3" s="184"/>
      <c r="CWH3" s="184"/>
      <c r="CWI3" s="184"/>
      <c r="CWJ3" s="184"/>
      <c r="CWK3" s="184"/>
      <c r="CWL3" s="184"/>
      <c r="CWM3" s="184"/>
      <c r="CWN3" s="184"/>
      <c r="CWO3" s="184"/>
      <c r="CWP3" s="184"/>
      <c r="CWQ3" s="184"/>
      <c r="CWR3" s="184"/>
      <c r="CWS3" s="184"/>
      <c r="CWT3" s="184"/>
      <c r="CWU3" s="184"/>
      <c r="CWV3" s="184"/>
      <c r="CWW3" s="184"/>
      <c r="CWX3" s="184"/>
      <c r="CWY3" s="184"/>
      <c r="CWZ3" s="184"/>
      <c r="CXA3" s="184"/>
      <c r="CXB3" s="184"/>
      <c r="CXC3" s="184"/>
      <c r="CXD3" s="184"/>
      <c r="CXE3" s="184"/>
      <c r="CXF3" s="184"/>
      <c r="CXG3" s="184"/>
      <c r="CXH3" s="184"/>
      <c r="CXI3" s="184"/>
      <c r="CXJ3" s="184"/>
      <c r="CXK3" s="184"/>
      <c r="CXL3" s="184"/>
      <c r="CXM3" s="184"/>
      <c r="CXN3" s="184"/>
      <c r="CXO3" s="184"/>
      <c r="CXP3" s="184"/>
      <c r="CXQ3" s="184"/>
      <c r="CXR3" s="184"/>
      <c r="CXS3" s="184"/>
      <c r="CXT3" s="184"/>
      <c r="CXU3" s="184"/>
      <c r="CXV3" s="184"/>
      <c r="CXW3" s="184"/>
      <c r="CXX3" s="184"/>
      <c r="CXY3" s="184"/>
      <c r="CXZ3" s="184"/>
      <c r="CYA3" s="184"/>
      <c r="CYB3" s="184"/>
      <c r="CYC3" s="184"/>
      <c r="CYD3" s="184"/>
      <c r="CYE3" s="184"/>
      <c r="CYF3" s="184"/>
      <c r="CYG3" s="184"/>
      <c r="CYH3" s="184"/>
      <c r="CYI3" s="184"/>
      <c r="CYJ3" s="184"/>
      <c r="CYK3" s="184"/>
      <c r="CYL3" s="184"/>
      <c r="CYM3" s="184"/>
      <c r="CYN3" s="184"/>
      <c r="CYO3" s="184"/>
      <c r="CYP3" s="184"/>
      <c r="CYQ3" s="184"/>
      <c r="CYR3" s="184"/>
      <c r="CYS3" s="184"/>
      <c r="CYT3" s="184"/>
      <c r="CYU3" s="184"/>
      <c r="CYV3" s="184"/>
      <c r="CYW3" s="184"/>
      <c r="CYX3" s="184"/>
      <c r="CYY3" s="184"/>
      <c r="CYZ3" s="184"/>
      <c r="CZA3" s="184"/>
      <c r="CZB3" s="184"/>
      <c r="CZC3" s="184"/>
      <c r="CZD3" s="184"/>
      <c r="CZE3" s="184"/>
      <c r="CZF3" s="184"/>
      <c r="CZG3" s="184"/>
      <c r="CZH3" s="184"/>
      <c r="CZI3" s="184"/>
      <c r="CZJ3" s="184"/>
      <c r="CZK3" s="184"/>
      <c r="CZL3" s="184"/>
      <c r="CZM3" s="184"/>
      <c r="CZN3" s="184"/>
      <c r="CZO3" s="184"/>
      <c r="CZP3" s="184"/>
      <c r="CZQ3" s="184"/>
      <c r="CZR3" s="184"/>
      <c r="CZS3" s="184"/>
      <c r="CZT3" s="184"/>
      <c r="CZU3" s="184"/>
      <c r="CZV3" s="184"/>
      <c r="CZW3" s="184"/>
      <c r="CZX3" s="184"/>
      <c r="CZY3" s="184"/>
      <c r="CZZ3" s="184"/>
      <c r="DAA3" s="184"/>
      <c r="DAB3" s="184"/>
      <c r="DAC3" s="184"/>
      <c r="DAD3" s="184"/>
      <c r="DAE3" s="184"/>
      <c r="DAF3" s="184"/>
      <c r="DAG3" s="184"/>
      <c r="DAH3" s="184"/>
      <c r="DAI3" s="184"/>
      <c r="DAJ3" s="184"/>
      <c r="DAK3" s="184"/>
      <c r="DAL3" s="184"/>
      <c r="DAM3" s="184"/>
      <c r="DAN3" s="184"/>
      <c r="DAO3" s="184"/>
      <c r="DAP3" s="184"/>
      <c r="DAQ3" s="184"/>
      <c r="DAR3" s="184"/>
      <c r="DAS3" s="184"/>
      <c r="DAT3" s="184"/>
      <c r="DAU3" s="184"/>
      <c r="DAV3" s="184"/>
      <c r="DAW3" s="184"/>
      <c r="DAX3" s="184"/>
      <c r="DAY3" s="184"/>
      <c r="DAZ3" s="184"/>
      <c r="DBA3" s="184"/>
      <c r="DBB3" s="184"/>
      <c r="DBC3" s="184"/>
      <c r="DBD3" s="184"/>
      <c r="DBE3" s="184"/>
      <c r="DBF3" s="184"/>
      <c r="DBG3" s="184"/>
      <c r="DBH3" s="184"/>
      <c r="DBI3" s="184"/>
      <c r="DBJ3" s="184"/>
      <c r="DBK3" s="184"/>
      <c r="DBL3" s="184"/>
      <c r="DBM3" s="184"/>
      <c r="DBN3" s="184"/>
      <c r="DBO3" s="184"/>
      <c r="DBP3" s="184"/>
      <c r="DBQ3" s="184"/>
      <c r="DBR3" s="184"/>
      <c r="DBS3" s="184"/>
      <c r="DBT3" s="184"/>
      <c r="DBU3" s="184"/>
      <c r="DBV3" s="184"/>
      <c r="DBW3" s="184"/>
      <c r="DBX3" s="184"/>
      <c r="DBY3" s="184"/>
      <c r="DBZ3" s="184"/>
      <c r="DCA3" s="184"/>
      <c r="DCB3" s="184"/>
      <c r="DCC3" s="184"/>
      <c r="DCD3" s="184"/>
      <c r="DCE3" s="184"/>
      <c r="DCF3" s="184"/>
      <c r="DCG3" s="184"/>
      <c r="DCH3" s="184"/>
      <c r="DCI3" s="184"/>
      <c r="DCJ3" s="184"/>
      <c r="DCK3" s="184"/>
      <c r="DCL3" s="184"/>
      <c r="DCM3" s="184"/>
      <c r="DCN3" s="184"/>
      <c r="DCO3" s="184"/>
      <c r="DCP3" s="184"/>
      <c r="DCQ3" s="184"/>
      <c r="DCR3" s="184"/>
      <c r="DCS3" s="184"/>
      <c r="DCT3" s="184"/>
      <c r="DCU3" s="184"/>
      <c r="DCV3" s="184"/>
      <c r="DCW3" s="184"/>
      <c r="DCX3" s="184"/>
      <c r="DCY3" s="184"/>
      <c r="DCZ3" s="184"/>
      <c r="DDA3" s="184"/>
      <c r="DDB3" s="184"/>
      <c r="DDC3" s="184"/>
      <c r="DDD3" s="184"/>
      <c r="DDE3" s="184"/>
      <c r="DDF3" s="184"/>
      <c r="DDG3" s="184"/>
      <c r="DDH3" s="184"/>
      <c r="DDI3" s="184"/>
      <c r="DDJ3" s="184"/>
      <c r="DDK3" s="184"/>
      <c r="DDL3" s="184"/>
      <c r="DDM3" s="184"/>
      <c r="DDN3" s="184"/>
      <c r="DDO3" s="184"/>
      <c r="DDP3" s="184"/>
      <c r="DDQ3" s="184"/>
      <c r="DDR3" s="184"/>
      <c r="DDS3" s="184"/>
      <c r="DDT3" s="184"/>
      <c r="DDU3" s="184"/>
      <c r="DDV3" s="184"/>
      <c r="DDW3" s="184"/>
      <c r="DDX3" s="184"/>
      <c r="DDY3" s="184"/>
      <c r="DDZ3" s="184"/>
      <c r="DEA3" s="184"/>
      <c r="DEB3" s="184"/>
      <c r="DEC3" s="184"/>
      <c r="DED3" s="184"/>
      <c r="DEE3" s="184"/>
      <c r="DEF3" s="184"/>
      <c r="DEG3" s="184"/>
      <c r="DEH3" s="184"/>
      <c r="DEI3" s="184"/>
      <c r="DEJ3" s="184"/>
      <c r="DEK3" s="184"/>
      <c r="DEL3" s="184"/>
      <c r="DEM3" s="184"/>
      <c r="DEN3" s="184"/>
      <c r="DEO3" s="184"/>
      <c r="DEP3" s="184"/>
      <c r="DEQ3" s="184"/>
      <c r="DER3" s="184"/>
      <c r="DES3" s="184"/>
      <c r="DET3" s="184"/>
      <c r="DEU3" s="184"/>
      <c r="DEV3" s="184"/>
      <c r="DEW3" s="184"/>
      <c r="DEX3" s="184"/>
      <c r="DEY3" s="184"/>
      <c r="DEZ3" s="184"/>
      <c r="DFA3" s="184"/>
      <c r="DFB3" s="184"/>
      <c r="DFC3" s="184"/>
      <c r="DFD3" s="184"/>
      <c r="DFE3" s="184"/>
      <c r="DFF3" s="184"/>
      <c r="DFG3" s="184"/>
      <c r="DFH3" s="184"/>
      <c r="DFI3" s="184"/>
      <c r="DFJ3" s="184"/>
      <c r="DFK3" s="184"/>
      <c r="DFL3" s="184"/>
      <c r="DFM3" s="184"/>
      <c r="DFN3" s="184"/>
      <c r="DFO3" s="184"/>
      <c r="DFP3" s="184"/>
      <c r="DFQ3" s="184"/>
      <c r="DFR3" s="184"/>
      <c r="DFS3" s="184"/>
      <c r="DFT3" s="184"/>
      <c r="DFU3" s="184"/>
      <c r="DFV3" s="184"/>
      <c r="DFW3" s="184"/>
      <c r="DFX3" s="184"/>
      <c r="DFY3" s="184"/>
      <c r="DFZ3" s="184"/>
      <c r="DGA3" s="184"/>
      <c r="DGB3" s="184"/>
      <c r="DGC3" s="184"/>
      <c r="DGD3" s="184"/>
      <c r="DGE3" s="184"/>
      <c r="DGF3" s="184"/>
      <c r="DGG3" s="184"/>
      <c r="DGH3" s="184"/>
      <c r="DGI3" s="184"/>
      <c r="DGJ3" s="184"/>
      <c r="DGK3" s="184"/>
      <c r="DGL3" s="184"/>
      <c r="DGM3" s="184"/>
      <c r="DGN3" s="184"/>
      <c r="DGO3" s="184"/>
      <c r="DGP3" s="184"/>
      <c r="DGQ3" s="184"/>
      <c r="DGR3" s="184"/>
      <c r="DGS3" s="184"/>
      <c r="DGT3" s="184"/>
      <c r="DGU3" s="184"/>
      <c r="DGV3" s="184"/>
      <c r="DGW3" s="184"/>
      <c r="DGX3" s="184"/>
      <c r="DGY3" s="184"/>
      <c r="DGZ3" s="184"/>
      <c r="DHA3" s="184"/>
      <c r="DHB3" s="184"/>
      <c r="DHC3" s="184"/>
      <c r="DHD3" s="184"/>
      <c r="DHE3" s="184"/>
      <c r="DHF3" s="184"/>
      <c r="DHG3" s="184"/>
      <c r="DHH3" s="184"/>
      <c r="DHI3" s="184"/>
      <c r="DHJ3" s="184"/>
      <c r="DHK3" s="184"/>
      <c r="DHL3" s="184"/>
      <c r="DHM3" s="184"/>
      <c r="DHN3" s="184"/>
      <c r="DHO3" s="184"/>
      <c r="DHP3" s="184"/>
      <c r="DHQ3" s="184"/>
      <c r="DHR3" s="184"/>
      <c r="DHS3" s="184"/>
      <c r="DHT3" s="184"/>
      <c r="DHU3" s="184"/>
      <c r="DHV3" s="184"/>
      <c r="DHW3" s="184"/>
      <c r="DHX3" s="184"/>
      <c r="DHY3" s="184"/>
      <c r="DHZ3" s="184"/>
      <c r="DIA3" s="184"/>
      <c r="DIB3" s="184"/>
      <c r="DIC3" s="184"/>
      <c r="DID3" s="184"/>
      <c r="DIE3" s="184"/>
      <c r="DIF3" s="184"/>
      <c r="DIG3" s="184"/>
      <c r="DIH3" s="184"/>
      <c r="DII3" s="184"/>
      <c r="DIJ3" s="184"/>
      <c r="DIK3" s="184"/>
      <c r="DIL3" s="184"/>
      <c r="DIM3" s="184"/>
      <c r="DIN3" s="184"/>
      <c r="DIO3" s="184"/>
      <c r="DIP3" s="184"/>
      <c r="DIQ3" s="184"/>
      <c r="DIR3" s="184"/>
      <c r="DIS3" s="184"/>
      <c r="DIT3" s="184"/>
      <c r="DIU3" s="184"/>
      <c r="DIV3" s="184"/>
      <c r="DIW3" s="184"/>
      <c r="DIX3" s="184"/>
      <c r="DIY3" s="184"/>
      <c r="DIZ3" s="184"/>
      <c r="DJA3" s="184"/>
      <c r="DJB3" s="184"/>
      <c r="DJC3" s="184"/>
      <c r="DJD3" s="184"/>
      <c r="DJE3" s="184"/>
      <c r="DJF3" s="184"/>
      <c r="DJG3" s="184"/>
      <c r="DJH3" s="184"/>
      <c r="DJI3" s="184"/>
      <c r="DJJ3" s="184"/>
      <c r="DJK3" s="184"/>
      <c r="DJL3" s="184"/>
      <c r="DJM3" s="184"/>
      <c r="DJN3" s="184"/>
      <c r="DJO3" s="184"/>
      <c r="DJP3" s="184"/>
      <c r="DJQ3" s="184"/>
      <c r="DJR3" s="184"/>
      <c r="DJS3" s="184"/>
      <c r="DJT3" s="184"/>
      <c r="DJU3" s="184"/>
      <c r="DJV3" s="184"/>
      <c r="DJW3" s="184"/>
      <c r="DJX3" s="184"/>
      <c r="DJY3" s="184"/>
      <c r="DJZ3" s="184"/>
      <c r="DKA3" s="184"/>
      <c r="DKB3" s="184"/>
      <c r="DKC3" s="184"/>
      <c r="DKD3" s="184"/>
      <c r="DKE3" s="184"/>
      <c r="DKF3" s="184"/>
      <c r="DKG3" s="184"/>
      <c r="DKH3" s="184"/>
      <c r="DKI3" s="184"/>
      <c r="DKJ3" s="184"/>
      <c r="DKK3" s="184"/>
      <c r="DKL3" s="184"/>
      <c r="DKM3" s="184"/>
      <c r="DKN3" s="184"/>
      <c r="DKO3" s="184"/>
      <c r="DKP3" s="184"/>
      <c r="DKQ3" s="184"/>
      <c r="DKR3" s="184"/>
      <c r="DKS3" s="184"/>
      <c r="DKT3" s="184"/>
      <c r="DKU3" s="184"/>
      <c r="DKV3" s="184"/>
      <c r="DKW3" s="184"/>
      <c r="DKX3" s="184"/>
      <c r="DKY3" s="184"/>
      <c r="DKZ3" s="184"/>
      <c r="DLA3" s="184"/>
      <c r="DLB3" s="184"/>
      <c r="DLC3" s="184"/>
      <c r="DLD3" s="184"/>
      <c r="DLE3" s="184"/>
      <c r="DLF3" s="184"/>
      <c r="DLG3" s="184"/>
      <c r="DLH3" s="184"/>
      <c r="DLI3" s="184"/>
      <c r="DLJ3" s="184"/>
      <c r="DLK3" s="184"/>
      <c r="DLL3" s="184"/>
      <c r="DLM3" s="184"/>
      <c r="DLN3" s="184"/>
      <c r="DLO3" s="184"/>
      <c r="DLP3" s="184"/>
      <c r="DLQ3" s="184"/>
      <c r="DLR3" s="184"/>
      <c r="DLS3" s="184"/>
      <c r="DLT3" s="184"/>
      <c r="DLU3" s="184"/>
      <c r="DLV3" s="184"/>
      <c r="DLW3" s="184"/>
      <c r="DLX3" s="184"/>
      <c r="DLY3" s="184"/>
      <c r="DLZ3" s="184"/>
      <c r="DMA3" s="184"/>
      <c r="DMB3" s="184"/>
      <c r="DMC3" s="184"/>
      <c r="DMD3" s="184"/>
      <c r="DME3" s="184"/>
      <c r="DMF3" s="184"/>
      <c r="DMG3" s="184"/>
      <c r="DMH3" s="184"/>
      <c r="DMI3" s="184"/>
      <c r="DMJ3" s="184"/>
      <c r="DMK3" s="184"/>
      <c r="DML3" s="184"/>
      <c r="DMM3" s="184"/>
      <c r="DMN3" s="184"/>
      <c r="DMO3" s="184"/>
      <c r="DMP3" s="184"/>
      <c r="DMQ3" s="184"/>
      <c r="DMR3" s="184"/>
      <c r="DMS3" s="184"/>
      <c r="DMT3" s="184"/>
      <c r="DMU3" s="184"/>
      <c r="DMV3" s="184"/>
      <c r="DMW3" s="184"/>
      <c r="DMX3" s="184"/>
      <c r="DMY3" s="184"/>
      <c r="DMZ3" s="184"/>
      <c r="DNA3" s="184"/>
      <c r="DNB3" s="184"/>
      <c r="DNC3" s="184"/>
      <c r="DND3" s="184"/>
      <c r="DNE3" s="184"/>
      <c r="DNF3" s="184"/>
      <c r="DNG3" s="184"/>
      <c r="DNH3" s="184"/>
      <c r="DNI3" s="184"/>
      <c r="DNJ3" s="184"/>
      <c r="DNK3" s="184"/>
      <c r="DNL3" s="184"/>
      <c r="DNM3" s="184"/>
      <c r="DNN3" s="184"/>
      <c r="DNO3" s="184"/>
      <c r="DNP3" s="184"/>
      <c r="DNQ3" s="184"/>
      <c r="DNR3" s="184"/>
      <c r="DNS3" s="184"/>
      <c r="DNT3" s="184"/>
      <c r="DNU3" s="184"/>
      <c r="DNV3" s="184"/>
      <c r="DNW3" s="184"/>
      <c r="DNX3" s="184"/>
      <c r="DNY3" s="184"/>
      <c r="DNZ3" s="184"/>
      <c r="DOA3" s="184"/>
      <c r="DOB3" s="184"/>
      <c r="DOC3" s="184"/>
      <c r="DOD3" s="184"/>
      <c r="DOE3" s="184"/>
      <c r="DOF3" s="184"/>
      <c r="DOG3" s="184"/>
      <c r="DOH3" s="184"/>
      <c r="DOI3" s="184"/>
      <c r="DOJ3" s="184"/>
      <c r="DOK3" s="184"/>
      <c r="DOL3" s="184"/>
      <c r="DOM3" s="184"/>
      <c r="DON3" s="184"/>
      <c r="DOO3" s="184"/>
      <c r="DOP3" s="184"/>
      <c r="DOQ3" s="184"/>
      <c r="DOR3" s="184"/>
      <c r="DOS3" s="184"/>
      <c r="DOT3" s="184"/>
      <c r="DOU3" s="184"/>
      <c r="DOV3" s="184"/>
      <c r="DOW3" s="184"/>
      <c r="DOX3" s="184"/>
      <c r="DOY3" s="184"/>
      <c r="DOZ3" s="184"/>
      <c r="DPA3" s="184"/>
      <c r="DPB3" s="184"/>
      <c r="DPC3" s="184"/>
      <c r="DPD3" s="184"/>
      <c r="DPE3" s="184"/>
      <c r="DPF3" s="184"/>
      <c r="DPG3" s="184"/>
      <c r="DPH3" s="184"/>
      <c r="DPI3" s="184"/>
      <c r="DPJ3" s="184"/>
      <c r="DPK3" s="184"/>
      <c r="DPL3" s="184"/>
      <c r="DPM3" s="184"/>
      <c r="DPN3" s="184"/>
      <c r="DPO3" s="184"/>
      <c r="DPP3" s="184"/>
      <c r="DPQ3" s="184"/>
      <c r="DPR3" s="184"/>
      <c r="DPS3" s="184"/>
      <c r="DPT3" s="184"/>
      <c r="DPU3" s="184"/>
      <c r="DPV3" s="184"/>
      <c r="DPW3" s="184"/>
      <c r="DPX3" s="184"/>
      <c r="DPY3" s="184"/>
      <c r="DPZ3" s="184"/>
      <c r="DQA3" s="184"/>
      <c r="DQB3" s="184"/>
      <c r="DQC3" s="184"/>
      <c r="DQD3" s="184"/>
      <c r="DQE3" s="184"/>
      <c r="DQF3" s="184"/>
      <c r="DQG3" s="184"/>
      <c r="DQH3" s="184"/>
      <c r="DQI3" s="184"/>
      <c r="DQJ3" s="184"/>
      <c r="DQK3" s="184"/>
      <c r="DQL3" s="184"/>
      <c r="DQM3" s="184"/>
      <c r="DQN3" s="184"/>
      <c r="DQO3" s="184"/>
      <c r="DQP3" s="184"/>
      <c r="DQQ3" s="184"/>
      <c r="DQR3" s="184"/>
      <c r="DQS3" s="184"/>
      <c r="DQT3" s="184"/>
      <c r="DQU3" s="184"/>
      <c r="DQV3" s="184"/>
      <c r="DQW3" s="184"/>
      <c r="DQX3" s="184"/>
      <c r="DQY3" s="184"/>
      <c r="DQZ3" s="184"/>
      <c r="DRA3" s="184"/>
      <c r="DRB3" s="184"/>
      <c r="DRC3" s="184"/>
      <c r="DRD3" s="184"/>
      <c r="DRE3" s="184"/>
      <c r="DRF3" s="184"/>
      <c r="DRG3" s="184"/>
      <c r="DRH3" s="184"/>
      <c r="DRI3" s="184"/>
      <c r="DRJ3" s="184"/>
      <c r="DRK3" s="184"/>
      <c r="DRL3" s="184"/>
      <c r="DRM3" s="184"/>
      <c r="DRN3" s="184"/>
      <c r="DRO3" s="184"/>
      <c r="DRP3" s="184"/>
      <c r="DRQ3" s="184"/>
      <c r="DRR3" s="184"/>
      <c r="DRS3" s="184"/>
      <c r="DRT3" s="184"/>
      <c r="DRU3" s="184"/>
      <c r="DRV3" s="184"/>
      <c r="DRW3" s="184"/>
      <c r="DRX3" s="184"/>
      <c r="DRY3" s="184"/>
      <c r="DRZ3" s="184"/>
      <c r="DSA3" s="184"/>
      <c r="DSB3" s="184"/>
      <c r="DSC3" s="184"/>
      <c r="DSD3" s="184"/>
      <c r="DSE3" s="184"/>
      <c r="DSF3" s="184"/>
      <c r="DSG3" s="184"/>
      <c r="DSH3" s="184"/>
      <c r="DSI3" s="184"/>
      <c r="DSJ3" s="184"/>
      <c r="DSK3" s="184"/>
      <c r="DSL3" s="184"/>
      <c r="DSM3" s="184"/>
      <c r="DSN3" s="184"/>
      <c r="DSO3" s="184"/>
      <c r="DSP3" s="184"/>
      <c r="DSQ3" s="184"/>
      <c r="DSR3" s="184"/>
      <c r="DSS3" s="184"/>
      <c r="DST3" s="184"/>
      <c r="DSU3" s="184"/>
      <c r="DSV3" s="184"/>
      <c r="DSW3" s="184"/>
      <c r="DSX3" s="184"/>
      <c r="DSY3" s="184"/>
      <c r="DSZ3" s="184"/>
      <c r="DTA3" s="184"/>
      <c r="DTB3" s="184"/>
      <c r="DTC3" s="184"/>
      <c r="DTD3" s="184"/>
      <c r="DTE3" s="184"/>
      <c r="DTF3" s="184"/>
      <c r="DTG3" s="184"/>
      <c r="DTH3" s="184"/>
      <c r="DTI3" s="184"/>
      <c r="DTJ3" s="184"/>
      <c r="DTK3" s="184"/>
      <c r="DTL3" s="184"/>
      <c r="DTM3" s="184"/>
      <c r="DTN3" s="184"/>
      <c r="DTO3" s="184"/>
      <c r="DTP3" s="184"/>
      <c r="DTQ3" s="184"/>
      <c r="DTR3" s="184"/>
      <c r="DTS3" s="184"/>
      <c r="DTT3" s="184"/>
      <c r="DTU3" s="184"/>
      <c r="DTV3" s="184"/>
      <c r="DTW3" s="184"/>
      <c r="DTX3" s="184"/>
      <c r="DTY3" s="184"/>
      <c r="DTZ3" s="184"/>
      <c r="DUA3" s="184"/>
      <c r="DUB3" s="184"/>
      <c r="DUC3" s="184"/>
      <c r="DUD3" s="184"/>
      <c r="DUE3" s="184"/>
      <c r="DUF3" s="184"/>
      <c r="DUG3" s="184"/>
      <c r="DUH3" s="184"/>
      <c r="DUI3" s="184"/>
      <c r="DUJ3" s="184"/>
      <c r="DUK3" s="184"/>
      <c r="DUL3" s="184"/>
      <c r="DUM3" s="184"/>
      <c r="DUN3" s="184"/>
      <c r="DUO3" s="184"/>
      <c r="DUP3" s="184"/>
      <c r="DUQ3" s="184"/>
      <c r="DUR3" s="184"/>
      <c r="DUS3" s="184"/>
      <c r="DUT3" s="184"/>
      <c r="DUU3" s="184"/>
      <c r="DUV3" s="184"/>
      <c r="DUW3" s="184"/>
      <c r="DUX3" s="184"/>
      <c r="DUY3" s="184"/>
      <c r="DUZ3" s="184"/>
      <c r="DVA3" s="184"/>
      <c r="DVB3" s="184"/>
      <c r="DVC3" s="184"/>
      <c r="DVD3" s="184"/>
      <c r="DVE3" s="184"/>
      <c r="DVF3" s="184"/>
      <c r="DVG3" s="184"/>
      <c r="DVH3" s="184"/>
      <c r="DVI3" s="184"/>
      <c r="DVJ3" s="184"/>
      <c r="DVK3" s="184"/>
      <c r="DVL3" s="184"/>
      <c r="DVM3" s="184"/>
      <c r="DVN3" s="184"/>
      <c r="DVO3" s="184"/>
      <c r="DVP3" s="184"/>
      <c r="DVQ3" s="184"/>
      <c r="DVR3" s="184"/>
      <c r="DVS3" s="184"/>
      <c r="DVT3" s="184"/>
      <c r="DVU3" s="184"/>
      <c r="DVV3" s="184"/>
      <c r="DVW3" s="184"/>
      <c r="DVX3" s="184"/>
      <c r="DVY3" s="184"/>
      <c r="DVZ3" s="184"/>
      <c r="DWA3" s="184"/>
      <c r="DWB3" s="184"/>
      <c r="DWC3" s="184"/>
      <c r="DWD3" s="184"/>
      <c r="DWE3" s="184"/>
      <c r="DWF3" s="184"/>
      <c r="DWG3" s="184"/>
      <c r="DWH3" s="184"/>
      <c r="DWI3" s="184"/>
      <c r="DWJ3" s="184"/>
      <c r="DWK3" s="184"/>
      <c r="DWL3" s="184"/>
      <c r="DWM3" s="184"/>
      <c r="DWN3" s="184"/>
      <c r="DWO3" s="184"/>
      <c r="DWP3" s="184"/>
      <c r="DWQ3" s="184"/>
      <c r="DWR3" s="184"/>
      <c r="DWS3" s="184"/>
      <c r="DWT3" s="184"/>
      <c r="DWU3" s="184"/>
      <c r="DWV3" s="184"/>
      <c r="DWW3" s="184"/>
      <c r="DWX3" s="184"/>
      <c r="DWY3" s="184"/>
      <c r="DWZ3" s="184"/>
      <c r="DXA3" s="184"/>
      <c r="DXB3" s="184"/>
      <c r="DXC3" s="184"/>
      <c r="DXD3" s="184"/>
      <c r="DXE3" s="184"/>
      <c r="DXF3" s="184"/>
      <c r="DXG3" s="184"/>
      <c r="DXH3" s="184"/>
      <c r="DXI3" s="184"/>
      <c r="DXJ3" s="184"/>
      <c r="DXK3" s="184"/>
      <c r="DXL3" s="184"/>
      <c r="DXM3" s="184"/>
      <c r="DXN3" s="184"/>
      <c r="DXO3" s="184"/>
      <c r="DXP3" s="184"/>
      <c r="DXQ3" s="184"/>
      <c r="DXR3" s="184"/>
      <c r="DXS3" s="184"/>
      <c r="DXT3" s="184"/>
      <c r="DXU3" s="184"/>
      <c r="DXV3" s="184"/>
      <c r="DXW3" s="184"/>
      <c r="DXX3" s="184"/>
      <c r="DXY3" s="184"/>
      <c r="DXZ3" s="184"/>
      <c r="DYA3" s="184"/>
      <c r="DYB3" s="184"/>
      <c r="DYC3" s="184"/>
      <c r="DYD3" s="184"/>
      <c r="DYE3" s="184"/>
      <c r="DYF3" s="184"/>
      <c r="DYG3" s="184"/>
      <c r="DYH3" s="184"/>
      <c r="DYI3" s="184"/>
      <c r="DYJ3" s="184"/>
      <c r="DYK3" s="184"/>
      <c r="DYL3" s="184"/>
      <c r="DYM3" s="184"/>
      <c r="DYN3" s="184"/>
      <c r="DYO3" s="184"/>
      <c r="DYP3" s="184"/>
      <c r="DYQ3" s="184"/>
      <c r="DYR3" s="184"/>
      <c r="DYS3" s="184"/>
      <c r="DYT3" s="184"/>
      <c r="DYU3" s="184"/>
      <c r="DYV3" s="184"/>
      <c r="DYW3" s="184"/>
      <c r="DYX3" s="184"/>
      <c r="DYY3" s="184"/>
      <c r="DYZ3" s="184"/>
      <c r="DZA3" s="184"/>
      <c r="DZB3" s="184"/>
      <c r="DZC3" s="184"/>
      <c r="DZD3" s="184"/>
      <c r="DZE3" s="184"/>
      <c r="DZF3" s="184"/>
      <c r="DZG3" s="184"/>
      <c r="DZH3" s="184"/>
      <c r="DZI3" s="184"/>
      <c r="DZJ3" s="184"/>
      <c r="DZK3" s="184"/>
      <c r="DZL3" s="184"/>
      <c r="DZM3" s="184"/>
      <c r="DZN3" s="184"/>
      <c r="DZO3" s="184"/>
      <c r="DZP3" s="184"/>
      <c r="DZQ3" s="184"/>
      <c r="DZR3" s="184"/>
      <c r="DZS3" s="184"/>
      <c r="DZT3" s="184"/>
      <c r="DZU3" s="184"/>
      <c r="DZV3" s="184"/>
      <c r="DZW3" s="184"/>
      <c r="DZX3" s="184"/>
      <c r="DZY3" s="184"/>
      <c r="DZZ3" s="184"/>
      <c r="EAA3" s="184"/>
      <c r="EAB3" s="184"/>
      <c r="EAC3" s="184"/>
      <c r="EAD3" s="184"/>
      <c r="EAE3" s="184"/>
      <c r="EAF3" s="184"/>
      <c r="EAG3" s="184"/>
      <c r="EAH3" s="184"/>
      <c r="EAI3" s="184"/>
      <c r="EAJ3" s="184"/>
      <c r="EAK3" s="184"/>
      <c r="EAL3" s="184"/>
      <c r="EAM3" s="184"/>
      <c r="EAN3" s="184"/>
      <c r="EAO3" s="184"/>
      <c r="EAP3" s="184"/>
      <c r="EAQ3" s="184"/>
      <c r="EAR3" s="184"/>
      <c r="EAS3" s="184"/>
      <c r="EAT3" s="184"/>
      <c r="EAU3" s="184"/>
      <c r="EAV3" s="184"/>
      <c r="EAW3" s="184"/>
      <c r="EAX3" s="184"/>
      <c r="EAY3" s="184"/>
      <c r="EAZ3" s="184"/>
      <c r="EBA3" s="184"/>
      <c r="EBB3" s="184"/>
      <c r="EBC3" s="184"/>
      <c r="EBD3" s="184"/>
      <c r="EBE3" s="184"/>
      <c r="EBF3" s="184"/>
      <c r="EBG3" s="184"/>
      <c r="EBH3" s="184"/>
      <c r="EBI3" s="184"/>
      <c r="EBJ3" s="184"/>
      <c r="EBK3" s="184"/>
      <c r="EBL3" s="184"/>
      <c r="EBM3" s="184"/>
      <c r="EBN3" s="184"/>
      <c r="EBO3" s="184"/>
      <c r="EBP3" s="184"/>
      <c r="EBQ3" s="184"/>
      <c r="EBR3" s="184"/>
      <c r="EBS3" s="184"/>
      <c r="EBT3" s="184"/>
      <c r="EBU3" s="184"/>
      <c r="EBV3" s="184"/>
      <c r="EBW3" s="184"/>
      <c r="EBX3" s="184"/>
      <c r="EBY3" s="184"/>
      <c r="EBZ3" s="184"/>
      <c r="ECA3" s="184"/>
      <c r="ECB3" s="184"/>
      <c r="ECC3" s="184"/>
      <c r="ECD3" s="184"/>
      <c r="ECE3" s="184"/>
      <c r="ECF3" s="184"/>
      <c r="ECG3" s="184"/>
      <c r="ECH3" s="184"/>
      <c r="ECI3" s="184"/>
      <c r="ECJ3" s="184"/>
      <c r="ECK3" s="184"/>
      <c r="ECL3" s="184"/>
      <c r="ECM3" s="184"/>
      <c r="ECN3" s="184"/>
      <c r="ECO3" s="184"/>
      <c r="ECP3" s="184"/>
      <c r="ECQ3" s="184"/>
      <c r="ECR3" s="184"/>
      <c r="ECS3" s="184"/>
      <c r="ECT3" s="184"/>
      <c r="ECU3" s="184"/>
      <c r="ECV3" s="184"/>
      <c r="ECW3" s="184"/>
      <c r="ECX3" s="184"/>
      <c r="ECY3" s="184"/>
      <c r="ECZ3" s="184"/>
      <c r="EDA3" s="184"/>
      <c r="EDB3" s="184"/>
      <c r="EDC3" s="184"/>
      <c r="EDD3" s="184"/>
      <c r="EDE3" s="184"/>
      <c r="EDF3" s="184"/>
      <c r="EDG3" s="184"/>
      <c r="EDH3" s="184"/>
      <c r="EDI3" s="184"/>
      <c r="EDJ3" s="184"/>
      <c r="EDK3" s="184"/>
      <c r="EDL3" s="184"/>
      <c r="EDM3" s="184"/>
      <c r="EDN3" s="184"/>
      <c r="EDO3" s="184"/>
      <c r="EDP3" s="184"/>
      <c r="EDQ3" s="184"/>
      <c r="EDR3" s="184"/>
      <c r="EDS3" s="184"/>
      <c r="EDT3" s="184"/>
      <c r="EDU3" s="184"/>
      <c r="EDV3" s="184"/>
      <c r="EDW3" s="184"/>
      <c r="EDX3" s="184"/>
      <c r="EDY3" s="184"/>
      <c r="EDZ3" s="184"/>
      <c r="EEA3" s="184"/>
      <c r="EEB3" s="184"/>
      <c r="EEC3" s="184"/>
      <c r="EED3" s="184"/>
      <c r="EEE3" s="184"/>
      <c r="EEF3" s="184"/>
      <c r="EEG3" s="184"/>
      <c r="EEH3" s="184"/>
      <c r="EEI3" s="184"/>
      <c r="EEJ3" s="184"/>
      <c r="EEK3" s="184"/>
      <c r="EEL3" s="184"/>
      <c r="EEM3" s="184"/>
      <c r="EEN3" s="184"/>
      <c r="EEO3" s="184"/>
      <c r="EEP3" s="184"/>
      <c r="EEQ3" s="184"/>
      <c r="EER3" s="184"/>
      <c r="EES3" s="184"/>
      <c r="EET3" s="184"/>
      <c r="EEU3" s="184"/>
      <c r="EEV3" s="184"/>
      <c r="EEW3" s="184"/>
      <c r="EEX3" s="184"/>
      <c r="EEY3" s="184"/>
      <c r="EEZ3" s="184"/>
      <c r="EFA3" s="184"/>
      <c r="EFB3" s="184"/>
      <c r="EFC3" s="184"/>
      <c r="EFD3" s="184"/>
      <c r="EFE3" s="184"/>
      <c r="EFF3" s="184"/>
      <c r="EFG3" s="184"/>
      <c r="EFH3" s="184"/>
      <c r="EFI3" s="184"/>
      <c r="EFJ3" s="184"/>
      <c r="EFK3" s="184"/>
      <c r="EFL3" s="184"/>
      <c r="EFM3" s="184"/>
      <c r="EFN3" s="184"/>
      <c r="EFO3" s="184"/>
      <c r="EFP3" s="184"/>
      <c r="EFQ3" s="184"/>
      <c r="EFR3" s="184"/>
      <c r="EFS3" s="184"/>
      <c r="EFT3" s="184"/>
      <c r="EFU3" s="184"/>
      <c r="EFV3" s="184"/>
      <c r="EFW3" s="184"/>
      <c r="EFX3" s="184"/>
      <c r="EFY3" s="184"/>
      <c r="EFZ3" s="184"/>
      <c r="EGA3" s="184"/>
      <c r="EGB3" s="184"/>
      <c r="EGC3" s="184"/>
      <c r="EGD3" s="184"/>
      <c r="EGE3" s="184"/>
      <c r="EGF3" s="184"/>
      <c r="EGG3" s="184"/>
      <c r="EGH3" s="184"/>
      <c r="EGI3" s="184"/>
      <c r="EGJ3" s="184"/>
      <c r="EGK3" s="184"/>
      <c r="EGL3" s="184"/>
      <c r="EGM3" s="184"/>
      <c r="EGN3" s="184"/>
      <c r="EGO3" s="184"/>
      <c r="EGP3" s="184"/>
      <c r="EGQ3" s="184"/>
      <c r="EGR3" s="184"/>
      <c r="EGS3" s="184"/>
      <c r="EGT3" s="184"/>
      <c r="EGU3" s="184"/>
      <c r="EGV3" s="184"/>
      <c r="EGW3" s="184"/>
      <c r="EGX3" s="184"/>
      <c r="EGY3" s="184"/>
      <c r="EGZ3" s="184"/>
      <c r="EHA3" s="184"/>
      <c r="EHB3" s="184"/>
      <c r="EHC3" s="184"/>
      <c r="EHD3" s="184"/>
      <c r="EHE3" s="184"/>
      <c r="EHF3" s="184"/>
      <c r="EHG3" s="184"/>
      <c r="EHH3" s="184"/>
      <c r="EHI3" s="184"/>
      <c r="EHJ3" s="184"/>
      <c r="EHK3" s="184"/>
      <c r="EHL3" s="184"/>
      <c r="EHM3" s="184"/>
      <c r="EHN3" s="184"/>
      <c r="EHO3" s="184"/>
      <c r="EHP3" s="184"/>
      <c r="EHQ3" s="184"/>
      <c r="EHR3" s="184"/>
      <c r="EHS3" s="184"/>
      <c r="EHT3" s="184"/>
      <c r="EHU3" s="184"/>
      <c r="EHV3" s="184"/>
      <c r="EHW3" s="184"/>
      <c r="EHX3" s="184"/>
      <c r="EHY3" s="184"/>
      <c r="EHZ3" s="184"/>
      <c r="EIA3" s="184"/>
      <c r="EIB3" s="184"/>
      <c r="EIC3" s="184"/>
      <c r="EID3" s="184"/>
      <c r="EIE3" s="184"/>
      <c r="EIF3" s="184"/>
      <c r="EIG3" s="184"/>
      <c r="EIH3" s="184"/>
      <c r="EII3" s="184"/>
      <c r="EIJ3" s="184"/>
      <c r="EIK3" s="184"/>
      <c r="EIL3" s="184"/>
      <c r="EIM3" s="184"/>
      <c r="EIN3" s="184"/>
      <c r="EIO3" s="184"/>
      <c r="EIP3" s="184"/>
      <c r="EIQ3" s="184"/>
      <c r="EIR3" s="184"/>
      <c r="EIS3" s="184"/>
      <c r="EIT3" s="184"/>
      <c r="EIU3" s="184"/>
      <c r="EIV3" s="184"/>
      <c r="EIW3" s="184"/>
      <c r="EIX3" s="184"/>
      <c r="EIY3" s="184"/>
      <c r="EIZ3" s="184"/>
      <c r="EJA3" s="184"/>
      <c r="EJB3" s="184"/>
      <c r="EJC3" s="184"/>
      <c r="EJD3" s="184"/>
      <c r="EJE3" s="184"/>
      <c r="EJF3" s="184"/>
      <c r="EJG3" s="184"/>
      <c r="EJH3" s="184"/>
      <c r="EJI3" s="184"/>
      <c r="EJJ3" s="184"/>
      <c r="EJK3" s="184"/>
      <c r="EJL3" s="184"/>
      <c r="EJM3" s="184"/>
      <c r="EJN3" s="184"/>
      <c r="EJO3" s="184"/>
      <c r="EJP3" s="184"/>
      <c r="EJQ3" s="184"/>
      <c r="EJR3" s="184"/>
      <c r="EJS3" s="184"/>
      <c r="EJT3" s="184"/>
      <c r="EJU3" s="184"/>
      <c r="EJV3" s="184"/>
      <c r="EJW3" s="184"/>
      <c r="EJX3" s="184"/>
      <c r="EJY3" s="184"/>
      <c r="EJZ3" s="184"/>
      <c r="EKA3" s="184"/>
      <c r="EKB3" s="184"/>
      <c r="EKC3" s="184"/>
      <c r="EKD3" s="184"/>
      <c r="EKE3" s="184"/>
      <c r="EKF3" s="184"/>
      <c r="EKG3" s="184"/>
      <c r="EKH3" s="184"/>
      <c r="EKI3" s="184"/>
      <c r="EKJ3" s="184"/>
      <c r="EKK3" s="184"/>
      <c r="EKL3" s="184"/>
      <c r="EKM3" s="184"/>
      <c r="EKN3" s="184"/>
      <c r="EKO3" s="184"/>
      <c r="EKP3" s="184"/>
      <c r="EKQ3" s="184"/>
      <c r="EKR3" s="184"/>
      <c r="EKS3" s="184"/>
      <c r="EKT3" s="184"/>
      <c r="EKU3" s="184"/>
      <c r="EKV3" s="184"/>
      <c r="EKW3" s="184"/>
      <c r="EKX3" s="184"/>
      <c r="EKY3" s="184"/>
      <c r="EKZ3" s="184"/>
      <c r="ELA3" s="184"/>
      <c r="ELB3" s="184"/>
      <c r="ELC3" s="184"/>
      <c r="ELD3" s="184"/>
      <c r="ELE3" s="184"/>
      <c r="ELF3" s="184"/>
      <c r="ELG3" s="184"/>
      <c r="ELH3" s="184"/>
      <c r="ELI3" s="184"/>
      <c r="ELJ3" s="184"/>
      <c r="ELK3" s="184"/>
      <c r="ELL3" s="184"/>
      <c r="ELM3" s="184"/>
      <c r="ELN3" s="184"/>
      <c r="ELO3" s="184"/>
      <c r="ELP3" s="184"/>
      <c r="ELQ3" s="184"/>
      <c r="ELR3" s="184"/>
      <c r="ELS3" s="184"/>
      <c r="ELT3" s="184"/>
      <c r="ELU3" s="184"/>
      <c r="ELV3" s="184"/>
      <c r="ELW3" s="184"/>
      <c r="ELX3" s="184"/>
      <c r="ELY3" s="184"/>
      <c r="ELZ3" s="184"/>
      <c r="EMA3" s="184"/>
      <c r="EMB3" s="184"/>
      <c r="EMC3" s="184"/>
      <c r="EMD3" s="184"/>
      <c r="EME3" s="184"/>
      <c r="EMF3" s="184"/>
      <c r="EMG3" s="184"/>
      <c r="EMH3" s="184"/>
      <c r="EMI3" s="184"/>
      <c r="EMJ3" s="184"/>
      <c r="EMK3" s="184"/>
      <c r="EML3" s="184"/>
      <c r="EMM3" s="184"/>
      <c r="EMN3" s="184"/>
      <c r="EMO3" s="184"/>
      <c r="EMP3" s="184"/>
      <c r="EMQ3" s="184"/>
      <c r="EMR3" s="184"/>
      <c r="EMS3" s="184"/>
      <c r="EMT3" s="184"/>
      <c r="EMU3" s="184"/>
      <c r="EMV3" s="184"/>
      <c r="EMW3" s="184"/>
      <c r="EMX3" s="184"/>
      <c r="EMY3" s="184"/>
      <c r="EMZ3" s="184"/>
      <c r="ENA3" s="184"/>
      <c r="ENB3" s="184"/>
      <c r="ENC3" s="184"/>
      <c r="END3" s="184"/>
      <c r="ENE3" s="184"/>
      <c r="ENF3" s="184"/>
      <c r="ENG3" s="184"/>
      <c r="ENH3" s="184"/>
      <c r="ENI3" s="184"/>
      <c r="ENJ3" s="184"/>
      <c r="ENK3" s="184"/>
      <c r="ENL3" s="184"/>
      <c r="ENM3" s="184"/>
      <c r="ENN3" s="184"/>
      <c r="ENO3" s="184"/>
      <c r="ENP3" s="184"/>
      <c r="ENQ3" s="184"/>
      <c r="ENR3" s="184"/>
      <c r="ENS3" s="184"/>
      <c r="ENT3" s="184"/>
      <c r="ENU3" s="184"/>
      <c r="ENV3" s="184"/>
      <c r="ENW3" s="184"/>
      <c r="ENX3" s="184"/>
      <c r="ENY3" s="184"/>
      <c r="ENZ3" s="184"/>
      <c r="EOA3" s="184"/>
      <c r="EOB3" s="184"/>
      <c r="EOC3" s="184"/>
      <c r="EOD3" s="184"/>
      <c r="EOE3" s="184"/>
      <c r="EOF3" s="184"/>
      <c r="EOG3" s="184"/>
      <c r="EOH3" s="184"/>
      <c r="EOI3" s="184"/>
      <c r="EOJ3" s="184"/>
      <c r="EOK3" s="184"/>
      <c r="EOL3" s="184"/>
      <c r="EOM3" s="184"/>
      <c r="EON3" s="184"/>
      <c r="EOO3" s="184"/>
      <c r="EOP3" s="184"/>
      <c r="EOQ3" s="184"/>
      <c r="EOR3" s="184"/>
      <c r="EOS3" s="184"/>
      <c r="EOT3" s="184"/>
      <c r="EOU3" s="184"/>
      <c r="EOV3" s="184"/>
      <c r="EOW3" s="184"/>
      <c r="EOX3" s="184"/>
      <c r="EOY3" s="184"/>
      <c r="EOZ3" s="184"/>
      <c r="EPA3" s="184"/>
      <c r="EPB3" s="184"/>
      <c r="EPC3" s="184"/>
      <c r="EPD3" s="184"/>
      <c r="EPE3" s="184"/>
      <c r="EPF3" s="184"/>
      <c r="EPG3" s="184"/>
      <c r="EPH3" s="184"/>
      <c r="EPI3" s="184"/>
      <c r="EPJ3" s="184"/>
      <c r="EPK3" s="184"/>
      <c r="EPL3" s="184"/>
      <c r="EPM3" s="184"/>
      <c r="EPN3" s="184"/>
      <c r="EPO3" s="184"/>
      <c r="EPP3" s="184"/>
      <c r="EPQ3" s="184"/>
      <c r="EPR3" s="184"/>
      <c r="EPS3" s="184"/>
      <c r="EPT3" s="184"/>
      <c r="EPU3" s="184"/>
      <c r="EPV3" s="184"/>
      <c r="EPW3" s="184"/>
      <c r="EPX3" s="184"/>
      <c r="EPY3" s="184"/>
      <c r="EPZ3" s="184"/>
      <c r="EQA3" s="184"/>
      <c r="EQB3" s="184"/>
      <c r="EQC3" s="184"/>
      <c r="EQD3" s="184"/>
      <c r="EQE3" s="184"/>
      <c r="EQF3" s="184"/>
      <c r="EQG3" s="184"/>
      <c r="EQH3" s="184"/>
      <c r="EQI3" s="184"/>
      <c r="EQJ3" s="184"/>
      <c r="EQK3" s="184"/>
      <c r="EQL3" s="184"/>
      <c r="EQM3" s="184"/>
      <c r="EQN3" s="184"/>
      <c r="EQO3" s="184"/>
      <c r="EQP3" s="184"/>
      <c r="EQQ3" s="184"/>
      <c r="EQR3" s="184"/>
      <c r="EQS3" s="184"/>
      <c r="EQT3" s="184"/>
      <c r="EQU3" s="184"/>
      <c r="EQV3" s="184"/>
      <c r="EQW3" s="184"/>
      <c r="EQX3" s="184"/>
      <c r="EQY3" s="184"/>
      <c r="EQZ3" s="184"/>
      <c r="ERA3" s="184"/>
      <c r="ERB3" s="184"/>
      <c r="ERC3" s="184"/>
      <c r="ERD3" s="184"/>
      <c r="ERE3" s="184"/>
      <c r="ERF3" s="184"/>
      <c r="ERG3" s="184"/>
      <c r="ERH3" s="184"/>
      <c r="ERI3" s="184"/>
      <c r="ERJ3" s="184"/>
      <c r="ERK3" s="184"/>
      <c r="ERL3" s="184"/>
      <c r="ERM3" s="184"/>
      <c r="ERN3" s="184"/>
      <c r="ERO3" s="184"/>
      <c r="ERP3" s="184"/>
      <c r="ERQ3" s="184"/>
      <c r="ERR3" s="184"/>
      <c r="ERS3" s="184"/>
      <c r="ERT3" s="184"/>
      <c r="ERU3" s="184"/>
      <c r="ERV3" s="184"/>
      <c r="ERW3" s="184"/>
      <c r="ERX3" s="184"/>
      <c r="ERY3" s="184"/>
      <c r="ERZ3" s="184"/>
      <c r="ESA3" s="184"/>
      <c r="ESB3" s="184"/>
      <c r="ESC3" s="184"/>
      <c r="ESD3" s="184"/>
      <c r="ESE3" s="184"/>
      <c r="ESF3" s="184"/>
      <c r="ESG3" s="184"/>
      <c r="ESH3" s="184"/>
      <c r="ESI3" s="184"/>
      <c r="ESJ3" s="184"/>
      <c r="ESK3" s="184"/>
      <c r="ESL3" s="184"/>
      <c r="ESM3" s="184"/>
      <c r="ESN3" s="184"/>
      <c r="ESO3" s="184"/>
      <c r="ESP3" s="184"/>
      <c r="ESQ3" s="184"/>
      <c r="ESR3" s="184"/>
      <c r="ESS3" s="184"/>
      <c r="EST3" s="184"/>
      <c r="ESU3" s="184"/>
      <c r="ESV3" s="184"/>
      <c r="ESW3" s="184"/>
      <c r="ESX3" s="184"/>
      <c r="ESY3" s="184"/>
      <c r="ESZ3" s="184"/>
      <c r="ETA3" s="184"/>
      <c r="ETB3" s="184"/>
      <c r="ETC3" s="184"/>
      <c r="ETD3" s="184"/>
      <c r="ETE3" s="184"/>
      <c r="ETF3" s="184"/>
      <c r="ETG3" s="184"/>
      <c r="ETH3" s="184"/>
      <c r="ETI3" s="184"/>
      <c r="ETJ3" s="184"/>
      <c r="ETK3" s="184"/>
      <c r="ETL3" s="184"/>
      <c r="ETM3" s="184"/>
      <c r="ETN3" s="184"/>
      <c r="ETO3" s="184"/>
      <c r="ETP3" s="184"/>
      <c r="ETQ3" s="184"/>
      <c r="ETR3" s="184"/>
      <c r="ETS3" s="184"/>
      <c r="ETT3" s="184"/>
      <c r="ETU3" s="184"/>
      <c r="ETV3" s="184"/>
      <c r="ETW3" s="184"/>
      <c r="ETX3" s="184"/>
      <c r="ETY3" s="184"/>
      <c r="ETZ3" s="184"/>
      <c r="EUA3" s="184"/>
      <c r="EUB3" s="184"/>
      <c r="EUC3" s="184"/>
      <c r="EUD3" s="184"/>
      <c r="EUE3" s="184"/>
      <c r="EUF3" s="184"/>
      <c r="EUG3" s="184"/>
      <c r="EUH3" s="184"/>
      <c r="EUI3" s="184"/>
      <c r="EUJ3" s="184"/>
      <c r="EUK3" s="184"/>
      <c r="EUL3" s="184"/>
      <c r="EUM3" s="184"/>
      <c r="EUN3" s="184"/>
      <c r="EUO3" s="184"/>
      <c r="EUP3" s="184"/>
      <c r="EUQ3" s="184"/>
      <c r="EUR3" s="184"/>
      <c r="EUS3" s="184"/>
      <c r="EUT3" s="184"/>
      <c r="EUU3" s="184"/>
      <c r="EUV3" s="184"/>
      <c r="EUW3" s="184"/>
      <c r="EUX3" s="184"/>
      <c r="EUY3" s="184"/>
      <c r="EUZ3" s="184"/>
      <c r="EVA3" s="184"/>
      <c r="EVB3" s="184"/>
      <c r="EVC3" s="184"/>
      <c r="EVD3" s="184"/>
      <c r="EVE3" s="184"/>
      <c r="EVF3" s="184"/>
      <c r="EVG3" s="184"/>
      <c r="EVH3" s="184"/>
      <c r="EVI3" s="184"/>
      <c r="EVJ3" s="184"/>
      <c r="EVK3" s="184"/>
      <c r="EVL3" s="184"/>
      <c r="EVM3" s="184"/>
      <c r="EVN3" s="184"/>
      <c r="EVO3" s="184"/>
      <c r="EVP3" s="184"/>
      <c r="EVQ3" s="184"/>
      <c r="EVR3" s="184"/>
      <c r="EVS3" s="184"/>
      <c r="EVT3" s="184"/>
      <c r="EVU3" s="184"/>
      <c r="EVV3" s="184"/>
      <c r="EVW3" s="184"/>
      <c r="EVX3" s="184"/>
      <c r="EVY3" s="184"/>
      <c r="EVZ3" s="184"/>
      <c r="EWA3" s="184"/>
      <c r="EWB3" s="184"/>
      <c r="EWC3" s="184"/>
      <c r="EWD3" s="184"/>
      <c r="EWE3" s="184"/>
      <c r="EWF3" s="184"/>
      <c r="EWG3" s="184"/>
      <c r="EWH3" s="184"/>
      <c r="EWI3" s="184"/>
      <c r="EWJ3" s="184"/>
      <c r="EWK3" s="184"/>
      <c r="EWL3" s="184"/>
      <c r="EWM3" s="184"/>
      <c r="EWN3" s="184"/>
      <c r="EWO3" s="184"/>
      <c r="EWP3" s="184"/>
      <c r="EWQ3" s="184"/>
      <c r="EWR3" s="184"/>
      <c r="EWS3" s="184"/>
      <c r="EWT3" s="184"/>
      <c r="EWU3" s="184"/>
      <c r="EWV3" s="184"/>
      <c r="EWW3" s="184"/>
      <c r="EWX3" s="184"/>
      <c r="EWY3" s="184"/>
      <c r="EWZ3" s="184"/>
      <c r="EXA3" s="184"/>
      <c r="EXB3" s="184"/>
      <c r="EXC3" s="184"/>
      <c r="EXD3" s="184"/>
      <c r="EXE3" s="184"/>
      <c r="EXF3" s="184"/>
      <c r="EXG3" s="184"/>
      <c r="EXH3" s="184"/>
      <c r="EXI3" s="184"/>
      <c r="EXJ3" s="184"/>
      <c r="EXK3" s="184"/>
      <c r="EXL3" s="184"/>
      <c r="EXM3" s="184"/>
      <c r="EXN3" s="184"/>
      <c r="EXO3" s="184"/>
      <c r="EXP3" s="184"/>
      <c r="EXQ3" s="184"/>
      <c r="EXR3" s="184"/>
      <c r="EXS3" s="184"/>
      <c r="EXT3" s="184"/>
      <c r="EXU3" s="184"/>
      <c r="EXV3" s="184"/>
      <c r="EXW3" s="184"/>
      <c r="EXX3" s="184"/>
      <c r="EXY3" s="184"/>
      <c r="EXZ3" s="184"/>
      <c r="EYA3" s="184"/>
      <c r="EYB3" s="184"/>
      <c r="EYC3" s="184"/>
      <c r="EYD3" s="184"/>
      <c r="EYE3" s="184"/>
      <c r="EYF3" s="184"/>
      <c r="EYG3" s="184"/>
      <c r="EYH3" s="184"/>
      <c r="EYI3" s="184"/>
      <c r="EYJ3" s="184"/>
      <c r="EYK3" s="184"/>
      <c r="EYL3" s="184"/>
      <c r="EYM3" s="184"/>
      <c r="EYN3" s="184"/>
      <c r="EYO3" s="184"/>
      <c r="EYP3" s="184"/>
      <c r="EYQ3" s="184"/>
      <c r="EYR3" s="184"/>
      <c r="EYS3" s="184"/>
      <c r="EYT3" s="184"/>
      <c r="EYU3" s="184"/>
      <c r="EYV3" s="184"/>
      <c r="EYW3" s="184"/>
      <c r="EYX3" s="184"/>
      <c r="EYY3" s="184"/>
      <c r="EYZ3" s="184"/>
      <c r="EZA3" s="184"/>
      <c r="EZB3" s="184"/>
      <c r="EZC3" s="184"/>
      <c r="EZD3" s="184"/>
      <c r="EZE3" s="184"/>
      <c r="EZF3" s="184"/>
      <c r="EZG3" s="184"/>
      <c r="EZH3" s="184"/>
      <c r="EZI3" s="184"/>
      <c r="EZJ3" s="184"/>
      <c r="EZK3" s="184"/>
      <c r="EZL3" s="184"/>
      <c r="EZM3" s="184"/>
      <c r="EZN3" s="184"/>
      <c r="EZO3" s="184"/>
      <c r="EZP3" s="184"/>
      <c r="EZQ3" s="184"/>
      <c r="EZR3" s="184"/>
      <c r="EZS3" s="184"/>
      <c r="EZT3" s="184"/>
      <c r="EZU3" s="184"/>
      <c r="EZV3" s="184"/>
      <c r="EZW3" s="184"/>
      <c r="EZX3" s="184"/>
      <c r="EZY3" s="184"/>
      <c r="EZZ3" s="184"/>
      <c r="FAA3" s="184"/>
      <c r="FAB3" s="184"/>
      <c r="FAC3" s="184"/>
      <c r="FAD3" s="184"/>
      <c r="FAE3" s="184"/>
      <c r="FAF3" s="184"/>
      <c r="FAG3" s="184"/>
      <c r="FAH3" s="184"/>
      <c r="FAI3" s="184"/>
      <c r="FAJ3" s="184"/>
      <c r="FAK3" s="184"/>
      <c r="FAL3" s="184"/>
      <c r="FAM3" s="184"/>
      <c r="FAN3" s="184"/>
      <c r="FAO3" s="184"/>
      <c r="FAP3" s="184"/>
      <c r="FAQ3" s="184"/>
      <c r="FAR3" s="184"/>
      <c r="FAS3" s="184"/>
      <c r="FAT3" s="184"/>
      <c r="FAU3" s="184"/>
      <c r="FAV3" s="184"/>
      <c r="FAW3" s="184"/>
      <c r="FAX3" s="184"/>
      <c r="FAY3" s="184"/>
      <c r="FAZ3" s="184"/>
      <c r="FBA3" s="184"/>
      <c r="FBB3" s="184"/>
      <c r="FBC3" s="184"/>
      <c r="FBD3" s="184"/>
      <c r="FBE3" s="184"/>
      <c r="FBF3" s="184"/>
      <c r="FBG3" s="184"/>
      <c r="FBH3" s="184"/>
      <c r="FBI3" s="184"/>
      <c r="FBJ3" s="184"/>
      <c r="FBK3" s="184"/>
      <c r="FBL3" s="184"/>
      <c r="FBM3" s="184"/>
      <c r="FBN3" s="184"/>
      <c r="FBO3" s="184"/>
      <c r="FBP3" s="184"/>
      <c r="FBQ3" s="184"/>
      <c r="FBR3" s="184"/>
      <c r="FBS3" s="184"/>
      <c r="FBT3" s="184"/>
      <c r="FBU3" s="184"/>
      <c r="FBV3" s="184"/>
      <c r="FBW3" s="184"/>
      <c r="FBX3" s="184"/>
      <c r="FBY3" s="184"/>
      <c r="FBZ3" s="184"/>
      <c r="FCA3" s="184"/>
      <c r="FCB3" s="184"/>
      <c r="FCC3" s="184"/>
      <c r="FCD3" s="184"/>
      <c r="FCE3" s="184"/>
      <c r="FCF3" s="184"/>
      <c r="FCG3" s="184"/>
      <c r="FCH3" s="184"/>
      <c r="FCI3" s="184"/>
      <c r="FCJ3" s="184"/>
      <c r="FCK3" s="184"/>
      <c r="FCL3" s="184"/>
      <c r="FCM3" s="184"/>
      <c r="FCN3" s="184"/>
      <c r="FCO3" s="184"/>
      <c r="FCP3" s="184"/>
      <c r="FCQ3" s="184"/>
      <c r="FCR3" s="184"/>
      <c r="FCS3" s="184"/>
      <c r="FCT3" s="184"/>
      <c r="FCU3" s="184"/>
      <c r="FCV3" s="184"/>
      <c r="FCW3" s="184"/>
      <c r="FCX3" s="184"/>
      <c r="FCY3" s="184"/>
      <c r="FCZ3" s="184"/>
      <c r="FDA3" s="184"/>
      <c r="FDB3" s="184"/>
      <c r="FDC3" s="184"/>
      <c r="FDD3" s="184"/>
      <c r="FDE3" s="184"/>
      <c r="FDF3" s="184"/>
      <c r="FDG3" s="184"/>
      <c r="FDH3" s="184"/>
      <c r="FDI3" s="184"/>
      <c r="FDJ3" s="184"/>
      <c r="FDK3" s="184"/>
      <c r="FDL3" s="184"/>
      <c r="FDM3" s="184"/>
      <c r="FDN3" s="184"/>
      <c r="FDO3" s="184"/>
      <c r="FDP3" s="184"/>
      <c r="FDQ3" s="184"/>
      <c r="FDR3" s="184"/>
      <c r="FDS3" s="184"/>
      <c r="FDT3" s="184"/>
      <c r="FDU3" s="184"/>
      <c r="FDV3" s="184"/>
      <c r="FDW3" s="184"/>
      <c r="FDX3" s="184"/>
      <c r="FDY3" s="184"/>
      <c r="FDZ3" s="184"/>
      <c r="FEA3" s="184"/>
      <c r="FEB3" s="184"/>
      <c r="FEC3" s="184"/>
      <c r="FED3" s="184"/>
      <c r="FEE3" s="184"/>
      <c r="FEF3" s="184"/>
      <c r="FEG3" s="184"/>
      <c r="FEH3" s="184"/>
      <c r="FEI3" s="184"/>
      <c r="FEJ3" s="184"/>
      <c r="FEK3" s="184"/>
      <c r="FEL3" s="184"/>
      <c r="FEM3" s="184"/>
      <c r="FEN3" s="184"/>
      <c r="FEO3" s="184"/>
      <c r="FEP3" s="184"/>
      <c r="FEQ3" s="184"/>
      <c r="FER3" s="184"/>
      <c r="FES3" s="184"/>
      <c r="FET3" s="184"/>
      <c r="FEU3" s="184"/>
      <c r="FEV3" s="184"/>
      <c r="FEW3" s="184"/>
      <c r="FEX3" s="184"/>
      <c r="FEY3" s="184"/>
      <c r="FEZ3" s="184"/>
      <c r="FFA3" s="184"/>
      <c r="FFB3" s="184"/>
      <c r="FFC3" s="184"/>
      <c r="FFD3" s="184"/>
      <c r="FFE3" s="184"/>
      <c r="FFF3" s="184"/>
      <c r="FFG3" s="184"/>
      <c r="FFH3" s="184"/>
      <c r="FFI3" s="184"/>
      <c r="FFJ3" s="184"/>
      <c r="FFK3" s="184"/>
      <c r="FFL3" s="184"/>
      <c r="FFM3" s="184"/>
      <c r="FFN3" s="184"/>
      <c r="FFO3" s="184"/>
      <c r="FFP3" s="184"/>
      <c r="FFQ3" s="184"/>
      <c r="FFR3" s="184"/>
      <c r="FFS3" s="184"/>
      <c r="FFT3" s="184"/>
      <c r="FFU3" s="184"/>
      <c r="FFV3" s="184"/>
      <c r="FFW3" s="184"/>
      <c r="FFX3" s="184"/>
      <c r="FFY3" s="184"/>
      <c r="FFZ3" s="184"/>
      <c r="FGA3" s="184"/>
      <c r="FGB3" s="184"/>
      <c r="FGC3" s="184"/>
      <c r="FGD3" s="184"/>
      <c r="FGE3" s="184"/>
      <c r="FGF3" s="184"/>
      <c r="FGG3" s="184"/>
      <c r="FGH3" s="184"/>
      <c r="FGI3" s="184"/>
      <c r="FGJ3" s="184"/>
      <c r="FGK3" s="184"/>
      <c r="FGL3" s="184"/>
      <c r="FGM3" s="184"/>
      <c r="FGN3" s="184"/>
      <c r="FGO3" s="184"/>
      <c r="FGP3" s="184"/>
      <c r="FGQ3" s="184"/>
      <c r="FGR3" s="184"/>
      <c r="FGS3" s="184"/>
      <c r="FGT3" s="184"/>
      <c r="FGU3" s="184"/>
      <c r="FGV3" s="184"/>
      <c r="FGW3" s="184"/>
      <c r="FGX3" s="184"/>
      <c r="FGY3" s="184"/>
      <c r="FGZ3" s="184"/>
      <c r="FHA3" s="184"/>
      <c r="FHB3" s="184"/>
      <c r="FHC3" s="184"/>
      <c r="FHD3" s="184"/>
      <c r="FHE3" s="184"/>
      <c r="FHF3" s="184"/>
      <c r="FHG3" s="184"/>
      <c r="FHH3" s="184"/>
      <c r="FHI3" s="184"/>
      <c r="FHJ3" s="184"/>
      <c r="FHK3" s="184"/>
      <c r="FHL3" s="184"/>
      <c r="FHM3" s="184"/>
      <c r="FHN3" s="184"/>
      <c r="FHO3" s="184"/>
      <c r="FHP3" s="184"/>
      <c r="FHQ3" s="184"/>
      <c r="FHR3" s="184"/>
      <c r="FHS3" s="184"/>
      <c r="FHT3" s="184"/>
      <c r="FHU3" s="184"/>
      <c r="FHV3" s="184"/>
      <c r="FHW3" s="184"/>
      <c r="FHX3" s="184"/>
      <c r="FHY3" s="184"/>
      <c r="FHZ3" s="184"/>
      <c r="FIA3" s="184"/>
      <c r="FIB3" s="184"/>
      <c r="FIC3" s="184"/>
      <c r="FID3" s="184"/>
      <c r="FIE3" s="184"/>
      <c r="FIF3" s="184"/>
      <c r="FIG3" s="184"/>
      <c r="FIH3" s="184"/>
      <c r="FII3" s="184"/>
      <c r="FIJ3" s="184"/>
      <c r="FIK3" s="184"/>
      <c r="FIL3" s="184"/>
      <c r="FIM3" s="184"/>
      <c r="FIN3" s="184"/>
      <c r="FIO3" s="184"/>
      <c r="FIP3" s="184"/>
      <c r="FIQ3" s="184"/>
      <c r="FIR3" s="184"/>
      <c r="FIS3" s="184"/>
      <c r="FIT3" s="184"/>
      <c r="FIU3" s="184"/>
      <c r="FIV3" s="184"/>
      <c r="FIW3" s="184"/>
      <c r="FIX3" s="184"/>
      <c r="FIY3" s="184"/>
      <c r="FIZ3" s="184"/>
      <c r="FJA3" s="184"/>
      <c r="FJB3" s="184"/>
      <c r="FJC3" s="184"/>
      <c r="FJD3" s="184"/>
      <c r="FJE3" s="184"/>
      <c r="FJF3" s="184"/>
      <c r="FJG3" s="184"/>
      <c r="FJH3" s="184"/>
      <c r="FJI3" s="184"/>
      <c r="FJJ3" s="184"/>
      <c r="FJK3" s="184"/>
      <c r="FJL3" s="184"/>
      <c r="FJM3" s="184"/>
      <c r="FJN3" s="184"/>
      <c r="FJO3" s="184"/>
      <c r="FJP3" s="184"/>
      <c r="FJQ3" s="184"/>
      <c r="FJR3" s="184"/>
      <c r="FJS3" s="184"/>
      <c r="FJT3" s="184"/>
      <c r="FJU3" s="184"/>
      <c r="FJV3" s="184"/>
      <c r="FJW3" s="184"/>
      <c r="FJX3" s="184"/>
      <c r="FJY3" s="184"/>
      <c r="FJZ3" s="184"/>
      <c r="FKA3" s="184"/>
      <c r="FKB3" s="184"/>
      <c r="FKC3" s="184"/>
      <c r="FKD3" s="184"/>
      <c r="FKE3" s="184"/>
      <c r="FKF3" s="184"/>
      <c r="FKG3" s="184"/>
      <c r="FKH3" s="184"/>
      <c r="FKI3" s="184"/>
      <c r="FKJ3" s="184"/>
      <c r="FKK3" s="184"/>
      <c r="FKL3" s="184"/>
      <c r="FKM3" s="184"/>
      <c r="FKN3" s="184"/>
      <c r="FKO3" s="184"/>
      <c r="FKP3" s="184"/>
      <c r="FKQ3" s="184"/>
      <c r="FKR3" s="184"/>
      <c r="FKS3" s="184"/>
      <c r="FKT3" s="184"/>
      <c r="FKU3" s="184"/>
      <c r="FKV3" s="184"/>
      <c r="FKW3" s="184"/>
      <c r="FKX3" s="184"/>
      <c r="FKY3" s="184"/>
      <c r="FKZ3" s="184"/>
      <c r="FLA3" s="184"/>
      <c r="FLB3" s="184"/>
      <c r="FLC3" s="184"/>
      <c r="FLD3" s="184"/>
      <c r="FLE3" s="184"/>
      <c r="FLF3" s="184"/>
      <c r="FLG3" s="184"/>
      <c r="FLH3" s="184"/>
      <c r="FLI3" s="184"/>
      <c r="FLJ3" s="184"/>
      <c r="FLK3" s="184"/>
      <c r="FLL3" s="184"/>
      <c r="FLM3" s="184"/>
      <c r="FLN3" s="184"/>
      <c r="FLO3" s="184"/>
      <c r="FLP3" s="184"/>
      <c r="FLQ3" s="184"/>
      <c r="FLR3" s="184"/>
      <c r="FLS3" s="184"/>
      <c r="FLT3" s="184"/>
      <c r="FLU3" s="184"/>
      <c r="FLV3" s="184"/>
      <c r="FLW3" s="184"/>
      <c r="FLX3" s="184"/>
      <c r="FLY3" s="184"/>
      <c r="FLZ3" s="184"/>
      <c r="FMA3" s="184"/>
      <c r="FMB3" s="184"/>
      <c r="FMC3" s="184"/>
      <c r="FMD3" s="184"/>
      <c r="FME3" s="184"/>
      <c r="FMF3" s="184"/>
      <c r="FMG3" s="184"/>
      <c r="FMH3" s="184"/>
      <c r="FMI3" s="184"/>
      <c r="FMJ3" s="184"/>
      <c r="FMK3" s="184"/>
      <c r="FML3" s="184"/>
      <c r="FMM3" s="184"/>
      <c r="FMN3" s="184"/>
      <c r="FMO3" s="184"/>
      <c r="FMP3" s="184"/>
      <c r="FMQ3" s="184"/>
      <c r="FMR3" s="184"/>
      <c r="FMS3" s="184"/>
      <c r="FMT3" s="184"/>
      <c r="FMU3" s="184"/>
      <c r="FMV3" s="184"/>
      <c r="FMW3" s="184"/>
      <c r="FMX3" s="184"/>
      <c r="FMY3" s="184"/>
      <c r="FMZ3" s="184"/>
      <c r="FNA3" s="184"/>
      <c r="FNB3" s="184"/>
      <c r="FNC3" s="184"/>
      <c r="FND3" s="184"/>
      <c r="FNE3" s="184"/>
      <c r="FNF3" s="184"/>
      <c r="FNG3" s="184"/>
      <c r="FNH3" s="184"/>
      <c r="FNI3" s="184"/>
      <c r="FNJ3" s="184"/>
      <c r="FNK3" s="184"/>
      <c r="FNL3" s="184"/>
      <c r="FNM3" s="184"/>
      <c r="FNN3" s="184"/>
      <c r="FNO3" s="184"/>
      <c r="FNP3" s="184"/>
      <c r="FNQ3" s="184"/>
      <c r="FNR3" s="184"/>
      <c r="FNS3" s="184"/>
      <c r="FNT3" s="184"/>
      <c r="FNU3" s="184"/>
      <c r="FNV3" s="184"/>
      <c r="FNW3" s="184"/>
      <c r="FNX3" s="184"/>
      <c r="FNY3" s="184"/>
      <c r="FNZ3" s="184"/>
      <c r="FOA3" s="184"/>
      <c r="FOB3" s="184"/>
      <c r="FOC3" s="184"/>
      <c r="FOD3" s="184"/>
      <c r="FOE3" s="184"/>
      <c r="FOF3" s="184"/>
      <c r="FOG3" s="184"/>
      <c r="FOH3" s="184"/>
      <c r="FOI3" s="184"/>
      <c r="FOJ3" s="184"/>
      <c r="FOK3" s="184"/>
      <c r="FOL3" s="184"/>
      <c r="FOM3" s="184"/>
      <c r="FON3" s="184"/>
      <c r="FOO3" s="184"/>
      <c r="FOP3" s="184"/>
      <c r="FOQ3" s="184"/>
      <c r="FOR3" s="184"/>
      <c r="FOS3" s="184"/>
      <c r="FOT3" s="184"/>
      <c r="FOU3" s="184"/>
      <c r="FOV3" s="184"/>
      <c r="FOW3" s="184"/>
      <c r="FOX3" s="184"/>
      <c r="FOY3" s="184"/>
      <c r="FOZ3" s="184"/>
      <c r="FPA3" s="184"/>
      <c r="FPB3" s="184"/>
      <c r="FPC3" s="184"/>
      <c r="FPD3" s="184"/>
      <c r="FPE3" s="184"/>
      <c r="FPF3" s="184"/>
      <c r="FPG3" s="184"/>
      <c r="FPH3" s="184"/>
      <c r="FPI3" s="184"/>
      <c r="FPJ3" s="184"/>
      <c r="FPK3" s="184"/>
      <c r="FPL3" s="184"/>
      <c r="FPM3" s="184"/>
      <c r="FPN3" s="184"/>
      <c r="FPO3" s="184"/>
      <c r="FPP3" s="184"/>
      <c r="FPQ3" s="184"/>
      <c r="FPR3" s="184"/>
      <c r="FPS3" s="184"/>
      <c r="FPT3" s="184"/>
      <c r="FPU3" s="184"/>
      <c r="FPV3" s="184"/>
      <c r="FPW3" s="184"/>
      <c r="FPX3" s="184"/>
      <c r="FPY3" s="184"/>
      <c r="FPZ3" s="184"/>
      <c r="FQA3" s="184"/>
      <c r="FQB3" s="184"/>
      <c r="FQC3" s="184"/>
      <c r="FQD3" s="184"/>
      <c r="FQE3" s="184"/>
      <c r="FQF3" s="184"/>
      <c r="FQG3" s="184"/>
      <c r="FQH3" s="184"/>
      <c r="FQI3" s="184"/>
      <c r="FQJ3" s="184"/>
      <c r="FQK3" s="184"/>
      <c r="FQL3" s="184"/>
      <c r="FQM3" s="184"/>
      <c r="FQN3" s="184"/>
      <c r="FQO3" s="184"/>
      <c r="FQP3" s="184"/>
      <c r="FQQ3" s="184"/>
      <c r="FQR3" s="184"/>
      <c r="FQS3" s="184"/>
      <c r="FQT3" s="184"/>
      <c r="FQU3" s="184"/>
      <c r="FQV3" s="184"/>
      <c r="FQW3" s="184"/>
      <c r="FQX3" s="184"/>
      <c r="FQY3" s="184"/>
      <c r="FQZ3" s="184"/>
      <c r="FRA3" s="184"/>
      <c r="FRB3" s="184"/>
      <c r="FRC3" s="184"/>
      <c r="FRD3" s="184"/>
      <c r="FRE3" s="184"/>
      <c r="FRF3" s="184"/>
      <c r="FRG3" s="184"/>
      <c r="FRH3" s="184"/>
      <c r="FRI3" s="184"/>
      <c r="FRJ3" s="184"/>
      <c r="FRK3" s="184"/>
      <c r="FRL3" s="184"/>
      <c r="FRM3" s="184"/>
      <c r="FRN3" s="184"/>
      <c r="FRO3" s="184"/>
      <c r="FRP3" s="184"/>
      <c r="FRQ3" s="184"/>
      <c r="FRR3" s="184"/>
      <c r="FRS3" s="184"/>
      <c r="FRT3" s="184"/>
      <c r="FRU3" s="184"/>
      <c r="FRV3" s="184"/>
      <c r="FRW3" s="184"/>
      <c r="FRX3" s="184"/>
      <c r="FRY3" s="184"/>
      <c r="FRZ3" s="184"/>
      <c r="FSA3" s="184"/>
      <c r="FSB3" s="184"/>
      <c r="FSC3" s="184"/>
      <c r="FSD3" s="184"/>
      <c r="FSE3" s="184"/>
      <c r="FSF3" s="184"/>
      <c r="FSG3" s="184"/>
      <c r="FSH3" s="184"/>
      <c r="FSI3" s="184"/>
      <c r="FSJ3" s="184"/>
      <c r="FSK3" s="184"/>
      <c r="FSL3" s="184"/>
      <c r="FSM3" s="184"/>
      <c r="FSN3" s="184"/>
      <c r="FSO3" s="184"/>
      <c r="FSP3" s="184"/>
      <c r="FSQ3" s="184"/>
      <c r="FSR3" s="184"/>
      <c r="FSS3" s="184"/>
      <c r="FST3" s="184"/>
      <c r="FSU3" s="184"/>
      <c r="FSV3" s="184"/>
      <c r="FSW3" s="184"/>
      <c r="FSX3" s="184"/>
      <c r="FSY3" s="184"/>
      <c r="FSZ3" s="184"/>
      <c r="FTA3" s="184"/>
      <c r="FTB3" s="184"/>
      <c r="FTC3" s="184"/>
      <c r="FTD3" s="184"/>
      <c r="FTE3" s="184"/>
      <c r="FTF3" s="184"/>
      <c r="FTG3" s="184"/>
      <c r="FTH3" s="184"/>
      <c r="FTI3" s="184"/>
      <c r="FTJ3" s="184"/>
      <c r="FTK3" s="184"/>
      <c r="FTL3" s="184"/>
      <c r="FTM3" s="184"/>
      <c r="FTN3" s="184"/>
      <c r="FTO3" s="184"/>
      <c r="FTP3" s="184"/>
      <c r="FTQ3" s="184"/>
      <c r="FTR3" s="184"/>
      <c r="FTS3" s="184"/>
      <c r="FTT3" s="184"/>
      <c r="FTU3" s="184"/>
      <c r="FTV3" s="184"/>
      <c r="FTW3" s="184"/>
      <c r="FTX3" s="184"/>
      <c r="FTY3" s="184"/>
      <c r="FTZ3" s="184"/>
      <c r="FUA3" s="184"/>
      <c r="FUB3" s="184"/>
      <c r="FUC3" s="184"/>
      <c r="FUD3" s="184"/>
      <c r="FUE3" s="184"/>
      <c r="FUF3" s="184"/>
      <c r="FUG3" s="184"/>
      <c r="FUH3" s="184"/>
      <c r="FUI3" s="184"/>
      <c r="FUJ3" s="184"/>
      <c r="FUK3" s="184"/>
      <c r="FUL3" s="184"/>
      <c r="FUM3" s="184"/>
      <c r="FUN3" s="184"/>
      <c r="FUO3" s="184"/>
      <c r="FUP3" s="184"/>
      <c r="FUQ3" s="184"/>
      <c r="FUR3" s="184"/>
      <c r="FUS3" s="184"/>
      <c r="FUT3" s="184"/>
      <c r="FUU3" s="184"/>
      <c r="FUV3" s="184"/>
      <c r="FUW3" s="184"/>
      <c r="FUX3" s="184"/>
      <c r="FUY3" s="184"/>
      <c r="FUZ3" s="184"/>
      <c r="FVA3" s="184"/>
      <c r="FVB3" s="184"/>
      <c r="FVC3" s="184"/>
      <c r="FVD3" s="184"/>
      <c r="FVE3" s="184"/>
      <c r="FVF3" s="184"/>
      <c r="FVG3" s="184"/>
      <c r="FVH3" s="184"/>
      <c r="FVI3" s="184"/>
      <c r="FVJ3" s="184"/>
      <c r="FVK3" s="184"/>
      <c r="FVL3" s="184"/>
      <c r="FVM3" s="184"/>
      <c r="FVN3" s="184"/>
      <c r="FVO3" s="184"/>
      <c r="FVP3" s="184"/>
      <c r="FVQ3" s="184"/>
      <c r="FVR3" s="184"/>
      <c r="FVS3" s="184"/>
      <c r="FVT3" s="184"/>
      <c r="FVU3" s="184"/>
      <c r="FVV3" s="184"/>
      <c r="FVW3" s="184"/>
      <c r="FVX3" s="184"/>
      <c r="FVY3" s="184"/>
      <c r="FVZ3" s="184"/>
      <c r="FWA3" s="184"/>
      <c r="FWB3" s="184"/>
      <c r="FWC3" s="184"/>
      <c r="FWD3" s="184"/>
      <c r="FWE3" s="184"/>
      <c r="FWF3" s="184"/>
      <c r="FWG3" s="184"/>
      <c r="FWH3" s="184"/>
      <c r="FWI3" s="184"/>
      <c r="FWJ3" s="184"/>
      <c r="FWK3" s="184"/>
      <c r="FWL3" s="184"/>
      <c r="FWM3" s="184"/>
      <c r="FWN3" s="184"/>
      <c r="FWO3" s="184"/>
      <c r="FWP3" s="184"/>
      <c r="FWQ3" s="184"/>
      <c r="FWR3" s="184"/>
      <c r="FWS3" s="184"/>
      <c r="FWT3" s="184"/>
      <c r="FWU3" s="184"/>
      <c r="FWV3" s="184"/>
      <c r="FWW3" s="184"/>
      <c r="FWX3" s="184"/>
      <c r="FWY3" s="184"/>
      <c r="FWZ3" s="184"/>
      <c r="FXA3" s="184"/>
      <c r="FXB3" s="184"/>
      <c r="FXC3" s="184"/>
      <c r="FXD3" s="184"/>
      <c r="FXE3" s="184"/>
      <c r="FXF3" s="184"/>
      <c r="FXG3" s="184"/>
      <c r="FXH3" s="184"/>
      <c r="FXI3" s="184"/>
      <c r="FXJ3" s="184"/>
      <c r="FXK3" s="184"/>
      <c r="FXL3" s="184"/>
      <c r="FXM3" s="184"/>
      <c r="FXN3" s="184"/>
      <c r="FXO3" s="184"/>
      <c r="FXP3" s="184"/>
      <c r="FXQ3" s="184"/>
      <c r="FXR3" s="184"/>
      <c r="FXS3" s="184"/>
      <c r="FXT3" s="184"/>
      <c r="FXU3" s="184"/>
      <c r="FXV3" s="184"/>
      <c r="FXW3" s="184"/>
      <c r="FXX3" s="184"/>
      <c r="FXY3" s="184"/>
      <c r="FXZ3" s="184"/>
      <c r="FYA3" s="184"/>
      <c r="FYB3" s="184"/>
      <c r="FYC3" s="184"/>
      <c r="FYD3" s="184"/>
      <c r="FYE3" s="184"/>
      <c r="FYF3" s="184"/>
      <c r="FYG3" s="184"/>
      <c r="FYH3" s="184"/>
      <c r="FYI3" s="184"/>
      <c r="FYJ3" s="184"/>
      <c r="FYK3" s="184"/>
      <c r="FYL3" s="184"/>
      <c r="FYM3" s="184"/>
      <c r="FYN3" s="184"/>
      <c r="FYO3" s="184"/>
      <c r="FYP3" s="184"/>
      <c r="FYQ3" s="184"/>
      <c r="FYR3" s="184"/>
      <c r="FYS3" s="184"/>
      <c r="FYT3" s="184"/>
      <c r="FYU3" s="184"/>
      <c r="FYV3" s="184"/>
      <c r="FYW3" s="184"/>
      <c r="FYX3" s="184"/>
      <c r="FYY3" s="184"/>
      <c r="FYZ3" s="184"/>
      <c r="FZA3" s="184"/>
      <c r="FZB3" s="184"/>
      <c r="FZC3" s="184"/>
      <c r="FZD3" s="184"/>
      <c r="FZE3" s="184"/>
      <c r="FZF3" s="184"/>
      <c r="FZG3" s="184"/>
      <c r="FZH3" s="184"/>
      <c r="FZI3" s="184"/>
      <c r="FZJ3" s="184"/>
      <c r="FZK3" s="184"/>
      <c r="FZL3" s="184"/>
      <c r="FZM3" s="184"/>
      <c r="FZN3" s="184"/>
      <c r="FZO3" s="184"/>
      <c r="FZP3" s="184"/>
      <c r="FZQ3" s="184"/>
      <c r="FZR3" s="184"/>
      <c r="FZS3" s="184"/>
      <c r="FZT3" s="184"/>
      <c r="FZU3" s="184"/>
      <c r="FZV3" s="184"/>
      <c r="FZW3" s="184"/>
      <c r="FZX3" s="184"/>
      <c r="FZY3" s="184"/>
      <c r="FZZ3" s="184"/>
      <c r="GAA3" s="184"/>
      <c r="GAB3" s="184"/>
      <c r="GAC3" s="184"/>
      <c r="GAD3" s="184"/>
      <c r="GAE3" s="184"/>
      <c r="GAF3" s="184"/>
      <c r="GAG3" s="184"/>
      <c r="GAH3" s="184"/>
      <c r="GAI3" s="184"/>
      <c r="GAJ3" s="184"/>
      <c r="GAK3" s="184"/>
      <c r="GAL3" s="184"/>
      <c r="GAM3" s="184"/>
      <c r="GAN3" s="184"/>
      <c r="GAO3" s="184"/>
      <c r="GAP3" s="184"/>
      <c r="GAQ3" s="184"/>
      <c r="GAR3" s="184"/>
      <c r="GAS3" s="184"/>
      <c r="GAT3" s="184"/>
      <c r="GAU3" s="184"/>
      <c r="GAV3" s="184"/>
      <c r="GAW3" s="184"/>
      <c r="GAX3" s="184"/>
      <c r="GAY3" s="184"/>
      <c r="GAZ3" s="184"/>
      <c r="GBA3" s="184"/>
      <c r="GBB3" s="184"/>
      <c r="GBC3" s="184"/>
      <c r="GBD3" s="184"/>
      <c r="GBE3" s="184"/>
      <c r="GBF3" s="184"/>
      <c r="GBG3" s="184"/>
      <c r="GBH3" s="184"/>
      <c r="GBI3" s="184"/>
      <c r="GBJ3" s="184"/>
      <c r="GBK3" s="184"/>
      <c r="GBL3" s="184"/>
      <c r="GBM3" s="184"/>
      <c r="GBN3" s="184"/>
      <c r="GBO3" s="184"/>
      <c r="GBP3" s="184"/>
      <c r="GBQ3" s="184"/>
      <c r="GBR3" s="184"/>
      <c r="GBS3" s="184"/>
      <c r="GBT3" s="184"/>
      <c r="GBU3" s="184"/>
      <c r="GBV3" s="184"/>
      <c r="GBW3" s="184"/>
      <c r="GBX3" s="184"/>
      <c r="GBY3" s="184"/>
      <c r="GBZ3" s="184"/>
      <c r="GCA3" s="184"/>
      <c r="GCB3" s="184"/>
      <c r="GCC3" s="184"/>
      <c r="GCD3" s="184"/>
      <c r="GCE3" s="184"/>
      <c r="GCF3" s="184"/>
      <c r="GCG3" s="184"/>
      <c r="GCH3" s="184"/>
      <c r="GCI3" s="184"/>
      <c r="GCJ3" s="184"/>
      <c r="GCK3" s="184"/>
      <c r="GCL3" s="184"/>
      <c r="GCM3" s="184"/>
      <c r="GCN3" s="184"/>
      <c r="GCO3" s="184"/>
      <c r="GCP3" s="184"/>
      <c r="GCQ3" s="184"/>
      <c r="GCR3" s="184"/>
      <c r="GCS3" s="184"/>
      <c r="GCT3" s="184"/>
      <c r="GCU3" s="184"/>
      <c r="GCV3" s="184"/>
      <c r="GCW3" s="184"/>
      <c r="GCX3" s="184"/>
      <c r="GCY3" s="184"/>
      <c r="GCZ3" s="184"/>
      <c r="GDA3" s="184"/>
      <c r="GDB3" s="184"/>
      <c r="GDC3" s="184"/>
      <c r="GDD3" s="184"/>
      <c r="GDE3" s="184"/>
      <c r="GDF3" s="184"/>
      <c r="GDG3" s="184"/>
      <c r="GDH3" s="184"/>
      <c r="GDI3" s="184"/>
      <c r="GDJ3" s="184"/>
      <c r="GDK3" s="184"/>
      <c r="GDL3" s="184"/>
      <c r="GDM3" s="184"/>
      <c r="GDN3" s="184"/>
      <c r="GDO3" s="184"/>
      <c r="GDP3" s="184"/>
      <c r="GDQ3" s="184"/>
      <c r="GDR3" s="184"/>
      <c r="GDS3" s="184"/>
      <c r="GDT3" s="184"/>
      <c r="GDU3" s="184"/>
      <c r="GDV3" s="184"/>
      <c r="GDW3" s="184"/>
      <c r="GDX3" s="184"/>
      <c r="GDY3" s="184"/>
      <c r="GDZ3" s="184"/>
      <c r="GEA3" s="184"/>
      <c r="GEB3" s="184"/>
      <c r="GEC3" s="184"/>
      <c r="GED3" s="184"/>
      <c r="GEE3" s="184"/>
      <c r="GEF3" s="184"/>
      <c r="GEG3" s="184"/>
      <c r="GEH3" s="184"/>
      <c r="GEI3" s="184"/>
      <c r="GEJ3" s="184"/>
      <c r="GEK3" s="184"/>
      <c r="GEL3" s="184"/>
      <c r="GEM3" s="184"/>
      <c r="GEN3" s="184"/>
      <c r="GEO3" s="184"/>
      <c r="GEP3" s="184"/>
      <c r="GEQ3" s="184"/>
      <c r="GER3" s="184"/>
      <c r="GES3" s="184"/>
      <c r="GET3" s="184"/>
      <c r="GEU3" s="184"/>
      <c r="GEV3" s="184"/>
      <c r="GEW3" s="184"/>
      <c r="GEX3" s="184"/>
      <c r="GEY3" s="184"/>
      <c r="GEZ3" s="184"/>
      <c r="GFA3" s="184"/>
      <c r="GFB3" s="184"/>
      <c r="GFC3" s="184"/>
      <c r="GFD3" s="184"/>
      <c r="GFE3" s="184"/>
      <c r="GFF3" s="184"/>
      <c r="GFG3" s="184"/>
      <c r="GFH3" s="184"/>
      <c r="GFI3" s="184"/>
      <c r="GFJ3" s="184"/>
      <c r="GFK3" s="184"/>
      <c r="GFL3" s="184"/>
      <c r="GFM3" s="184"/>
      <c r="GFN3" s="184"/>
      <c r="GFO3" s="184"/>
      <c r="GFP3" s="184"/>
      <c r="GFQ3" s="184"/>
      <c r="GFR3" s="184"/>
      <c r="GFS3" s="184"/>
      <c r="GFT3" s="184"/>
      <c r="GFU3" s="184"/>
      <c r="GFV3" s="184"/>
      <c r="GFW3" s="184"/>
      <c r="GFX3" s="184"/>
      <c r="GFY3" s="184"/>
      <c r="GFZ3" s="184"/>
      <c r="GGA3" s="184"/>
      <c r="GGB3" s="184"/>
      <c r="GGC3" s="184"/>
      <c r="GGD3" s="184"/>
      <c r="GGE3" s="184"/>
      <c r="GGF3" s="184"/>
      <c r="GGG3" s="184"/>
      <c r="GGH3" s="184"/>
      <c r="GGI3" s="184"/>
      <c r="GGJ3" s="184"/>
      <c r="GGK3" s="184"/>
      <c r="GGL3" s="184"/>
      <c r="GGM3" s="184"/>
      <c r="GGN3" s="184"/>
      <c r="GGO3" s="184"/>
      <c r="GGP3" s="184"/>
      <c r="GGQ3" s="184"/>
      <c r="GGR3" s="184"/>
      <c r="GGS3" s="184"/>
      <c r="GGT3" s="184"/>
      <c r="GGU3" s="184"/>
      <c r="GGV3" s="184"/>
      <c r="GGW3" s="184"/>
      <c r="GGX3" s="184"/>
      <c r="GGY3" s="184"/>
      <c r="GGZ3" s="184"/>
      <c r="GHA3" s="184"/>
      <c r="GHB3" s="184"/>
      <c r="GHC3" s="184"/>
      <c r="GHD3" s="184"/>
      <c r="GHE3" s="184"/>
      <c r="GHF3" s="184"/>
      <c r="GHG3" s="184"/>
      <c r="GHH3" s="184"/>
      <c r="GHI3" s="184"/>
      <c r="GHJ3" s="184"/>
      <c r="GHK3" s="184"/>
      <c r="GHL3" s="184"/>
      <c r="GHM3" s="184"/>
      <c r="GHN3" s="184"/>
      <c r="GHO3" s="184"/>
      <c r="GHP3" s="184"/>
      <c r="GHQ3" s="184"/>
      <c r="GHR3" s="184"/>
      <c r="GHS3" s="184"/>
      <c r="GHT3" s="184"/>
      <c r="GHU3" s="184"/>
      <c r="GHV3" s="184"/>
      <c r="GHW3" s="184"/>
      <c r="GHX3" s="184"/>
      <c r="GHY3" s="184"/>
      <c r="GHZ3" s="184"/>
      <c r="GIA3" s="184"/>
      <c r="GIB3" s="184"/>
      <c r="GIC3" s="184"/>
      <c r="GID3" s="184"/>
      <c r="GIE3" s="184"/>
      <c r="GIF3" s="184"/>
      <c r="GIG3" s="184"/>
      <c r="GIH3" s="184"/>
      <c r="GII3" s="184"/>
      <c r="GIJ3" s="184"/>
      <c r="GIK3" s="184"/>
      <c r="GIL3" s="184"/>
      <c r="GIM3" s="184"/>
      <c r="GIN3" s="184"/>
      <c r="GIO3" s="184"/>
      <c r="GIP3" s="184"/>
      <c r="GIQ3" s="184"/>
      <c r="GIR3" s="184"/>
      <c r="GIS3" s="184"/>
      <c r="GIT3" s="184"/>
      <c r="GIU3" s="184"/>
      <c r="GIV3" s="184"/>
      <c r="GIW3" s="184"/>
      <c r="GIX3" s="184"/>
      <c r="GIY3" s="184"/>
      <c r="GIZ3" s="184"/>
      <c r="GJA3" s="184"/>
      <c r="GJB3" s="184"/>
      <c r="GJC3" s="184"/>
      <c r="GJD3" s="184"/>
      <c r="GJE3" s="184"/>
      <c r="GJF3" s="184"/>
      <c r="GJG3" s="184"/>
      <c r="GJH3" s="184"/>
      <c r="GJI3" s="184"/>
      <c r="GJJ3" s="184"/>
      <c r="GJK3" s="184"/>
      <c r="GJL3" s="184"/>
      <c r="GJM3" s="184"/>
      <c r="GJN3" s="184"/>
      <c r="GJO3" s="184"/>
      <c r="GJP3" s="184"/>
      <c r="GJQ3" s="184"/>
      <c r="GJR3" s="184"/>
      <c r="GJS3" s="184"/>
      <c r="GJT3" s="184"/>
      <c r="GJU3" s="184"/>
      <c r="GJV3" s="184"/>
      <c r="GJW3" s="184"/>
      <c r="GJX3" s="184"/>
      <c r="GJY3" s="184"/>
      <c r="GJZ3" s="184"/>
      <c r="GKA3" s="184"/>
      <c r="GKB3" s="184"/>
      <c r="GKC3" s="184"/>
      <c r="GKD3" s="184"/>
      <c r="GKE3" s="184"/>
      <c r="GKF3" s="184"/>
      <c r="GKG3" s="184"/>
      <c r="GKH3" s="184"/>
      <c r="GKI3" s="184"/>
      <c r="GKJ3" s="184"/>
      <c r="GKK3" s="184"/>
      <c r="GKL3" s="184"/>
      <c r="GKM3" s="184"/>
      <c r="GKN3" s="184"/>
      <c r="GKO3" s="184"/>
      <c r="GKP3" s="184"/>
      <c r="GKQ3" s="184"/>
      <c r="GKR3" s="184"/>
      <c r="GKS3" s="184"/>
      <c r="GKT3" s="184"/>
      <c r="GKU3" s="184"/>
      <c r="GKV3" s="184"/>
      <c r="GKW3" s="184"/>
      <c r="GKX3" s="184"/>
      <c r="GKY3" s="184"/>
      <c r="GKZ3" s="184"/>
      <c r="GLA3" s="184"/>
      <c r="GLB3" s="184"/>
      <c r="GLC3" s="184"/>
      <c r="GLD3" s="184"/>
      <c r="GLE3" s="184"/>
      <c r="GLF3" s="184"/>
      <c r="GLG3" s="184"/>
      <c r="GLH3" s="184"/>
      <c r="GLI3" s="184"/>
      <c r="GLJ3" s="184"/>
      <c r="GLK3" s="184"/>
      <c r="GLL3" s="184"/>
      <c r="GLM3" s="184"/>
      <c r="GLN3" s="184"/>
      <c r="GLO3" s="184"/>
      <c r="GLP3" s="184"/>
      <c r="GLQ3" s="184"/>
      <c r="GLR3" s="184"/>
      <c r="GLS3" s="184"/>
      <c r="GLT3" s="184"/>
      <c r="GLU3" s="184"/>
      <c r="GLV3" s="184"/>
      <c r="GLW3" s="184"/>
      <c r="GLX3" s="184"/>
      <c r="GLY3" s="184"/>
      <c r="GLZ3" s="184"/>
      <c r="GMA3" s="184"/>
      <c r="GMB3" s="184"/>
      <c r="GMC3" s="184"/>
      <c r="GMD3" s="184"/>
      <c r="GME3" s="184"/>
      <c r="GMF3" s="184"/>
      <c r="GMG3" s="184"/>
      <c r="GMH3" s="184"/>
      <c r="GMI3" s="184"/>
      <c r="GMJ3" s="184"/>
      <c r="GMK3" s="184"/>
      <c r="GML3" s="184"/>
      <c r="GMM3" s="184"/>
      <c r="GMN3" s="184"/>
      <c r="GMO3" s="184"/>
      <c r="GMP3" s="184"/>
      <c r="GMQ3" s="184"/>
      <c r="GMR3" s="184"/>
      <c r="GMS3" s="184"/>
      <c r="GMT3" s="184"/>
      <c r="GMU3" s="184"/>
      <c r="GMV3" s="184"/>
      <c r="GMW3" s="184"/>
      <c r="GMX3" s="184"/>
      <c r="GMY3" s="184"/>
      <c r="GMZ3" s="184"/>
      <c r="GNA3" s="184"/>
      <c r="GNB3" s="184"/>
      <c r="GNC3" s="184"/>
      <c r="GND3" s="184"/>
      <c r="GNE3" s="184"/>
      <c r="GNF3" s="184"/>
      <c r="GNG3" s="184"/>
      <c r="GNH3" s="184"/>
      <c r="GNI3" s="184"/>
      <c r="GNJ3" s="184"/>
      <c r="GNK3" s="184"/>
      <c r="GNL3" s="184"/>
      <c r="GNM3" s="184"/>
      <c r="GNN3" s="184"/>
      <c r="GNO3" s="184"/>
      <c r="GNP3" s="184"/>
      <c r="GNQ3" s="184"/>
      <c r="GNR3" s="184"/>
      <c r="GNS3" s="184"/>
      <c r="GNT3" s="184"/>
      <c r="GNU3" s="184"/>
      <c r="GNV3" s="184"/>
      <c r="GNW3" s="184"/>
      <c r="GNX3" s="184"/>
      <c r="GNY3" s="184"/>
      <c r="GNZ3" s="184"/>
      <c r="GOA3" s="184"/>
      <c r="GOB3" s="184"/>
      <c r="GOC3" s="184"/>
      <c r="GOD3" s="184"/>
      <c r="GOE3" s="184"/>
      <c r="GOF3" s="184"/>
      <c r="GOG3" s="184"/>
      <c r="GOH3" s="184"/>
      <c r="GOI3" s="184"/>
      <c r="GOJ3" s="184"/>
      <c r="GOK3" s="184"/>
      <c r="GOL3" s="184"/>
      <c r="GOM3" s="184"/>
      <c r="GON3" s="184"/>
      <c r="GOO3" s="184"/>
      <c r="GOP3" s="184"/>
      <c r="GOQ3" s="184"/>
      <c r="GOR3" s="184"/>
      <c r="GOS3" s="184"/>
      <c r="GOT3" s="184"/>
      <c r="GOU3" s="184"/>
      <c r="GOV3" s="184"/>
      <c r="GOW3" s="184"/>
      <c r="GOX3" s="184"/>
      <c r="GOY3" s="184"/>
      <c r="GOZ3" s="184"/>
      <c r="GPA3" s="184"/>
      <c r="GPB3" s="184"/>
      <c r="GPC3" s="184"/>
      <c r="GPD3" s="184"/>
      <c r="GPE3" s="184"/>
      <c r="GPF3" s="184"/>
      <c r="GPG3" s="184"/>
      <c r="GPH3" s="184"/>
      <c r="GPI3" s="184"/>
      <c r="GPJ3" s="184"/>
      <c r="GPK3" s="184"/>
      <c r="GPL3" s="184"/>
      <c r="GPM3" s="184"/>
      <c r="GPN3" s="184"/>
      <c r="GPO3" s="184"/>
      <c r="GPP3" s="184"/>
      <c r="GPQ3" s="184"/>
      <c r="GPR3" s="184"/>
      <c r="GPS3" s="184"/>
      <c r="GPT3" s="184"/>
      <c r="GPU3" s="184"/>
      <c r="GPV3" s="184"/>
      <c r="GPW3" s="184"/>
      <c r="GPX3" s="184"/>
      <c r="GPY3" s="184"/>
      <c r="GPZ3" s="184"/>
      <c r="GQA3" s="184"/>
      <c r="GQB3" s="184"/>
      <c r="GQC3" s="184"/>
      <c r="GQD3" s="184"/>
      <c r="GQE3" s="184"/>
      <c r="GQF3" s="184"/>
      <c r="GQG3" s="184"/>
      <c r="GQH3" s="184"/>
      <c r="GQI3" s="184"/>
      <c r="GQJ3" s="184"/>
      <c r="GQK3" s="184"/>
      <c r="GQL3" s="184"/>
      <c r="GQM3" s="184"/>
      <c r="GQN3" s="184"/>
      <c r="GQO3" s="184"/>
      <c r="GQP3" s="184"/>
      <c r="GQQ3" s="184"/>
      <c r="GQR3" s="184"/>
      <c r="GQS3" s="184"/>
      <c r="GQT3" s="184"/>
      <c r="GQU3" s="184"/>
      <c r="GQV3" s="184"/>
      <c r="GQW3" s="184"/>
      <c r="GQX3" s="184"/>
      <c r="GQY3" s="184"/>
      <c r="GQZ3" s="184"/>
      <c r="GRA3" s="184"/>
      <c r="GRB3" s="184"/>
      <c r="GRC3" s="184"/>
      <c r="GRD3" s="184"/>
      <c r="GRE3" s="184"/>
      <c r="GRF3" s="184"/>
      <c r="GRG3" s="184"/>
      <c r="GRH3" s="184"/>
      <c r="GRI3" s="184"/>
      <c r="GRJ3" s="184"/>
      <c r="GRK3" s="184"/>
      <c r="GRL3" s="184"/>
      <c r="GRM3" s="184"/>
      <c r="GRN3" s="184"/>
      <c r="GRO3" s="184"/>
      <c r="GRP3" s="184"/>
      <c r="GRQ3" s="184"/>
      <c r="GRR3" s="184"/>
      <c r="GRS3" s="184"/>
      <c r="GRT3" s="184"/>
      <c r="GRU3" s="184"/>
      <c r="GRV3" s="184"/>
      <c r="GRW3" s="184"/>
      <c r="GRX3" s="184"/>
      <c r="GRY3" s="184"/>
      <c r="GRZ3" s="184"/>
      <c r="GSA3" s="184"/>
      <c r="GSB3" s="184"/>
      <c r="GSC3" s="184"/>
      <c r="GSD3" s="184"/>
      <c r="GSE3" s="184"/>
      <c r="GSF3" s="184"/>
      <c r="GSG3" s="184"/>
      <c r="GSH3" s="184"/>
      <c r="GSI3" s="184"/>
      <c r="GSJ3" s="184"/>
      <c r="GSK3" s="184"/>
      <c r="GSL3" s="184"/>
      <c r="GSM3" s="184"/>
      <c r="GSN3" s="184"/>
      <c r="GSO3" s="184"/>
      <c r="GSP3" s="184"/>
      <c r="GSQ3" s="184"/>
      <c r="GSR3" s="184"/>
      <c r="GSS3" s="184"/>
      <c r="GST3" s="184"/>
      <c r="GSU3" s="184"/>
      <c r="GSV3" s="184"/>
      <c r="GSW3" s="184"/>
      <c r="GSX3" s="184"/>
      <c r="GSY3" s="184"/>
      <c r="GSZ3" s="184"/>
      <c r="GTA3" s="184"/>
      <c r="GTB3" s="184"/>
      <c r="GTC3" s="184"/>
      <c r="GTD3" s="184"/>
      <c r="GTE3" s="184"/>
      <c r="GTF3" s="184"/>
      <c r="GTG3" s="184"/>
      <c r="GTH3" s="184"/>
      <c r="GTI3" s="184"/>
      <c r="GTJ3" s="184"/>
      <c r="GTK3" s="184"/>
      <c r="GTL3" s="184"/>
      <c r="GTM3" s="184"/>
      <c r="GTN3" s="184"/>
      <c r="GTO3" s="184"/>
      <c r="GTP3" s="184"/>
      <c r="GTQ3" s="184"/>
      <c r="GTR3" s="184"/>
      <c r="GTS3" s="184"/>
      <c r="GTT3" s="184"/>
      <c r="GTU3" s="184"/>
      <c r="GTV3" s="184"/>
      <c r="GTW3" s="184"/>
      <c r="GTX3" s="184"/>
      <c r="GTY3" s="184"/>
      <c r="GTZ3" s="184"/>
      <c r="GUA3" s="184"/>
      <c r="GUB3" s="184"/>
      <c r="GUC3" s="184"/>
      <c r="GUD3" s="184"/>
      <c r="GUE3" s="184"/>
      <c r="GUF3" s="184"/>
      <c r="GUG3" s="184"/>
      <c r="GUH3" s="184"/>
      <c r="GUI3" s="184"/>
      <c r="GUJ3" s="184"/>
      <c r="GUK3" s="184"/>
      <c r="GUL3" s="184"/>
      <c r="GUM3" s="184"/>
      <c r="GUN3" s="184"/>
      <c r="GUO3" s="184"/>
      <c r="GUP3" s="184"/>
      <c r="GUQ3" s="184"/>
      <c r="GUR3" s="184"/>
      <c r="GUS3" s="184"/>
      <c r="GUT3" s="184"/>
      <c r="GUU3" s="184"/>
      <c r="GUV3" s="184"/>
      <c r="GUW3" s="184"/>
      <c r="GUX3" s="184"/>
      <c r="GUY3" s="184"/>
      <c r="GUZ3" s="184"/>
      <c r="GVA3" s="184"/>
      <c r="GVB3" s="184"/>
      <c r="GVC3" s="184"/>
      <c r="GVD3" s="184"/>
      <c r="GVE3" s="184"/>
      <c r="GVF3" s="184"/>
      <c r="GVG3" s="184"/>
      <c r="GVH3" s="184"/>
      <c r="GVI3" s="184"/>
      <c r="GVJ3" s="184"/>
      <c r="GVK3" s="184"/>
      <c r="GVL3" s="184"/>
      <c r="GVM3" s="184"/>
      <c r="GVN3" s="184"/>
      <c r="GVO3" s="184"/>
      <c r="GVP3" s="184"/>
      <c r="GVQ3" s="184"/>
      <c r="GVR3" s="184"/>
      <c r="GVS3" s="184"/>
      <c r="GVT3" s="184"/>
      <c r="GVU3" s="184"/>
      <c r="GVV3" s="184"/>
      <c r="GVW3" s="184"/>
      <c r="GVX3" s="184"/>
      <c r="GVY3" s="184"/>
      <c r="GVZ3" s="184"/>
      <c r="GWA3" s="184"/>
      <c r="GWB3" s="184"/>
      <c r="GWC3" s="184"/>
      <c r="GWD3" s="184"/>
      <c r="GWE3" s="184"/>
      <c r="GWF3" s="184"/>
      <c r="GWG3" s="184"/>
      <c r="GWH3" s="184"/>
      <c r="GWI3" s="184"/>
      <c r="GWJ3" s="184"/>
      <c r="GWK3" s="184"/>
      <c r="GWL3" s="184"/>
      <c r="GWM3" s="184"/>
      <c r="GWN3" s="184"/>
      <c r="GWO3" s="184"/>
      <c r="GWP3" s="184"/>
      <c r="GWQ3" s="184"/>
      <c r="GWR3" s="184"/>
      <c r="GWS3" s="184"/>
      <c r="GWT3" s="184"/>
      <c r="GWU3" s="184"/>
      <c r="GWV3" s="184"/>
      <c r="GWW3" s="184"/>
      <c r="GWX3" s="184"/>
      <c r="GWY3" s="184"/>
      <c r="GWZ3" s="184"/>
      <c r="GXA3" s="184"/>
      <c r="GXB3" s="184"/>
      <c r="GXC3" s="184"/>
      <c r="GXD3" s="184"/>
      <c r="GXE3" s="184"/>
      <c r="GXF3" s="184"/>
      <c r="GXG3" s="184"/>
      <c r="GXH3" s="184"/>
      <c r="GXI3" s="184"/>
      <c r="GXJ3" s="184"/>
      <c r="GXK3" s="184"/>
      <c r="GXL3" s="184"/>
      <c r="GXM3" s="184"/>
      <c r="GXN3" s="184"/>
      <c r="GXO3" s="184"/>
      <c r="GXP3" s="184"/>
      <c r="GXQ3" s="184"/>
      <c r="GXR3" s="184"/>
      <c r="GXS3" s="184"/>
      <c r="GXT3" s="184"/>
      <c r="GXU3" s="184"/>
      <c r="GXV3" s="184"/>
      <c r="GXW3" s="184"/>
      <c r="GXX3" s="184"/>
      <c r="GXY3" s="184"/>
      <c r="GXZ3" s="184"/>
      <c r="GYA3" s="184"/>
      <c r="GYB3" s="184"/>
      <c r="GYC3" s="184"/>
      <c r="GYD3" s="184"/>
      <c r="GYE3" s="184"/>
      <c r="GYF3" s="184"/>
      <c r="GYG3" s="184"/>
      <c r="GYH3" s="184"/>
      <c r="GYI3" s="184"/>
      <c r="GYJ3" s="184"/>
      <c r="GYK3" s="184"/>
      <c r="GYL3" s="184"/>
      <c r="GYM3" s="184"/>
      <c r="GYN3" s="184"/>
      <c r="GYO3" s="184"/>
      <c r="GYP3" s="184"/>
      <c r="GYQ3" s="184"/>
      <c r="GYR3" s="184"/>
      <c r="GYS3" s="184"/>
      <c r="GYT3" s="184"/>
      <c r="GYU3" s="184"/>
      <c r="GYV3" s="184"/>
      <c r="GYW3" s="184"/>
      <c r="GYX3" s="184"/>
      <c r="GYY3" s="184"/>
      <c r="GYZ3" s="184"/>
      <c r="GZA3" s="184"/>
      <c r="GZB3" s="184"/>
      <c r="GZC3" s="184"/>
      <c r="GZD3" s="184"/>
      <c r="GZE3" s="184"/>
      <c r="GZF3" s="184"/>
      <c r="GZG3" s="184"/>
      <c r="GZH3" s="184"/>
      <c r="GZI3" s="184"/>
      <c r="GZJ3" s="184"/>
      <c r="GZK3" s="184"/>
      <c r="GZL3" s="184"/>
      <c r="GZM3" s="184"/>
      <c r="GZN3" s="184"/>
      <c r="GZO3" s="184"/>
      <c r="GZP3" s="184"/>
      <c r="GZQ3" s="184"/>
      <c r="GZR3" s="184"/>
      <c r="GZS3" s="184"/>
      <c r="GZT3" s="184"/>
      <c r="GZU3" s="184"/>
      <c r="GZV3" s="184"/>
      <c r="GZW3" s="184"/>
      <c r="GZX3" s="184"/>
      <c r="GZY3" s="184"/>
      <c r="GZZ3" s="184"/>
      <c r="HAA3" s="184"/>
      <c r="HAB3" s="184"/>
      <c r="HAC3" s="184"/>
      <c r="HAD3" s="184"/>
      <c r="HAE3" s="184"/>
      <c r="HAF3" s="184"/>
      <c r="HAG3" s="184"/>
      <c r="HAH3" s="184"/>
      <c r="HAI3" s="184"/>
      <c r="HAJ3" s="184"/>
      <c r="HAK3" s="184"/>
      <c r="HAL3" s="184"/>
      <c r="HAM3" s="184"/>
      <c r="HAN3" s="184"/>
      <c r="HAO3" s="184"/>
      <c r="HAP3" s="184"/>
      <c r="HAQ3" s="184"/>
      <c r="HAR3" s="184"/>
      <c r="HAS3" s="184"/>
      <c r="HAT3" s="184"/>
      <c r="HAU3" s="184"/>
      <c r="HAV3" s="184"/>
      <c r="HAW3" s="184"/>
      <c r="HAX3" s="184"/>
      <c r="HAY3" s="184"/>
      <c r="HAZ3" s="184"/>
      <c r="HBA3" s="184"/>
      <c r="HBB3" s="184"/>
      <c r="HBC3" s="184"/>
      <c r="HBD3" s="184"/>
      <c r="HBE3" s="184"/>
      <c r="HBF3" s="184"/>
      <c r="HBG3" s="184"/>
      <c r="HBH3" s="184"/>
      <c r="HBI3" s="184"/>
      <c r="HBJ3" s="184"/>
      <c r="HBK3" s="184"/>
      <c r="HBL3" s="184"/>
      <c r="HBM3" s="184"/>
      <c r="HBN3" s="184"/>
      <c r="HBO3" s="184"/>
      <c r="HBP3" s="184"/>
      <c r="HBQ3" s="184"/>
      <c r="HBR3" s="184"/>
      <c r="HBS3" s="184"/>
      <c r="HBT3" s="184"/>
      <c r="HBU3" s="184"/>
      <c r="HBV3" s="184"/>
      <c r="HBW3" s="184"/>
      <c r="HBX3" s="184"/>
      <c r="HBY3" s="184"/>
      <c r="HBZ3" s="184"/>
      <c r="HCA3" s="184"/>
      <c r="HCB3" s="184"/>
      <c r="HCC3" s="184"/>
      <c r="HCD3" s="184"/>
      <c r="HCE3" s="184"/>
      <c r="HCF3" s="184"/>
      <c r="HCG3" s="184"/>
      <c r="HCH3" s="184"/>
      <c r="HCI3" s="184"/>
      <c r="HCJ3" s="184"/>
      <c r="HCK3" s="184"/>
      <c r="HCL3" s="184"/>
      <c r="HCM3" s="184"/>
      <c r="HCN3" s="184"/>
      <c r="HCO3" s="184"/>
      <c r="HCP3" s="184"/>
      <c r="HCQ3" s="184"/>
      <c r="HCR3" s="184"/>
      <c r="HCS3" s="184"/>
      <c r="HCT3" s="184"/>
      <c r="HCU3" s="184"/>
      <c r="HCV3" s="184"/>
      <c r="HCW3" s="184"/>
      <c r="HCX3" s="184"/>
      <c r="HCY3" s="184"/>
      <c r="HCZ3" s="184"/>
      <c r="HDA3" s="184"/>
      <c r="HDB3" s="184"/>
      <c r="HDC3" s="184"/>
      <c r="HDD3" s="184"/>
      <c r="HDE3" s="184"/>
      <c r="HDF3" s="184"/>
      <c r="HDG3" s="184"/>
      <c r="HDH3" s="184"/>
      <c r="HDI3" s="184"/>
      <c r="HDJ3" s="184"/>
      <c r="HDK3" s="184"/>
      <c r="HDL3" s="184"/>
      <c r="HDM3" s="184"/>
      <c r="HDN3" s="184"/>
      <c r="HDO3" s="184"/>
      <c r="HDP3" s="184"/>
      <c r="HDQ3" s="184"/>
      <c r="HDR3" s="184"/>
      <c r="HDS3" s="184"/>
      <c r="HDT3" s="184"/>
      <c r="HDU3" s="184"/>
      <c r="HDV3" s="184"/>
      <c r="HDW3" s="184"/>
      <c r="HDX3" s="184"/>
      <c r="HDY3" s="184"/>
      <c r="HDZ3" s="184"/>
      <c r="HEA3" s="184"/>
      <c r="HEB3" s="184"/>
      <c r="HEC3" s="184"/>
      <c r="HED3" s="184"/>
      <c r="HEE3" s="184"/>
      <c r="HEF3" s="184"/>
      <c r="HEG3" s="184"/>
      <c r="HEH3" s="184"/>
      <c r="HEI3" s="184"/>
      <c r="HEJ3" s="184"/>
      <c r="HEK3" s="184"/>
      <c r="HEL3" s="184"/>
      <c r="HEM3" s="184"/>
      <c r="HEN3" s="184"/>
      <c r="HEO3" s="184"/>
      <c r="HEP3" s="184"/>
      <c r="HEQ3" s="184"/>
      <c r="HER3" s="184"/>
      <c r="HES3" s="184"/>
      <c r="HET3" s="184"/>
      <c r="HEU3" s="184"/>
      <c r="HEV3" s="184"/>
      <c r="HEW3" s="184"/>
      <c r="HEX3" s="184"/>
      <c r="HEY3" s="184"/>
      <c r="HEZ3" s="184"/>
      <c r="HFA3" s="184"/>
      <c r="HFB3" s="184"/>
      <c r="HFC3" s="184"/>
      <c r="HFD3" s="184"/>
      <c r="HFE3" s="184"/>
      <c r="HFF3" s="184"/>
      <c r="HFG3" s="184"/>
      <c r="HFH3" s="184"/>
      <c r="HFI3" s="184"/>
      <c r="HFJ3" s="184"/>
      <c r="HFK3" s="184"/>
      <c r="HFL3" s="184"/>
      <c r="HFM3" s="184"/>
      <c r="HFN3" s="184"/>
      <c r="HFO3" s="184"/>
      <c r="HFP3" s="184"/>
      <c r="HFQ3" s="184"/>
      <c r="HFR3" s="184"/>
      <c r="HFS3" s="184"/>
      <c r="HFT3" s="184"/>
      <c r="HFU3" s="184"/>
      <c r="HFV3" s="184"/>
      <c r="HFW3" s="184"/>
      <c r="HFX3" s="184"/>
      <c r="HFY3" s="184"/>
      <c r="HFZ3" s="184"/>
      <c r="HGA3" s="184"/>
      <c r="HGB3" s="184"/>
      <c r="HGC3" s="184"/>
      <c r="HGD3" s="184"/>
      <c r="HGE3" s="184"/>
      <c r="HGF3" s="184"/>
      <c r="HGG3" s="184"/>
      <c r="HGH3" s="184"/>
      <c r="HGI3" s="184"/>
      <c r="HGJ3" s="184"/>
      <c r="HGK3" s="184"/>
      <c r="HGL3" s="184"/>
      <c r="HGM3" s="184"/>
      <c r="HGN3" s="184"/>
      <c r="HGO3" s="184"/>
      <c r="HGP3" s="184"/>
      <c r="HGQ3" s="184"/>
      <c r="HGR3" s="184"/>
      <c r="HGS3" s="184"/>
      <c r="HGT3" s="184"/>
      <c r="HGU3" s="184"/>
      <c r="HGV3" s="184"/>
      <c r="HGW3" s="184"/>
      <c r="HGX3" s="184"/>
      <c r="HGY3" s="184"/>
      <c r="HGZ3" s="184"/>
      <c r="HHA3" s="184"/>
      <c r="HHB3" s="184"/>
      <c r="HHC3" s="184"/>
      <c r="HHD3" s="184"/>
      <c r="HHE3" s="184"/>
      <c r="HHF3" s="184"/>
      <c r="HHG3" s="184"/>
      <c r="HHH3" s="184"/>
      <c r="HHI3" s="184"/>
      <c r="HHJ3" s="184"/>
      <c r="HHK3" s="184"/>
      <c r="HHL3" s="184"/>
      <c r="HHM3" s="184"/>
      <c r="HHN3" s="184"/>
      <c r="HHO3" s="184"/>
      <c r="HHP3" s="184"/>
      <c r="HHQ3" s="184"/>
      <c r="HHR3" s="184"/>
      <c r="HHS3" s="184"/>
      <c r="HHT3" s="184"/>
      <c r="HHU3" s="184"/>
      <c r="HHV3" s="184"/>
      <c r="HHW3" s="184"/>
      <c r="HHX3" s="184"/>
      <c r="HHY3" s="184"/>
      <c r="HHZ3" s="184"/>
      <c r="HIA3" s="184"/>
      <c r="HIB3" s="184"/>
      <c r="HIC3" s="184"/>
      <c r="HID3" s="184"/>
      <c r="HIE3" s="184"/>
      <c r="HIF3" s="184"/>
      <c r="HIG3" s="184"/>
      <c r="HIH3" s="184"/>
      <c r="HII3" s="184"/>
      <c r="HIJ3" s="184"/>
      <c r="HIK3" s="184"/>
      <c r="HIL3" s="184"/>
      <c r="HIM3" s="184"/>
      <c r="HIN3" s="184"/>
      <c r="HIO3" s="184"/>
      <c r="HIP3" s="184"/>
      <c r="HIQ3" s="184"/>
      <c r="HIR3" s="184"/>
      <c r="HIS3" s="184"/>
      <c r="HIT3" s="184"/>
      <c r="HIU3" s="184"/>
      <c r="HIV3" s="184"/>
      <c r="HIW3" s="184"/>
      <c r="HIX3" s="184"/>
      <c r="HIY3" s="184"/>
      <c r="HIZ3" s="184"/>
      <c r="HJA3" s="184"/>
      <c r="HJB3" s="184"/>
      <c r="HJC3" s="184"/>
      <c r="HJD3" s="184"/>
      <c r="HJE3" s="184"/>
      <c r="HJF3" s="184"/>
      <c r="HJG3" s="184"/>
      <c r="HJH3" s="184"/>
      <c r="HJI3" s="184"/>
      <c r="HJJ3" s="184"/>
      <c r="HJK3" s="184"/>
      <c r="HJL3" s="184"/>
      <c r="HJM3" s="184"/>
      <c r="HJN3" s="184"/>
      <c r="HJO3" s="184"/>
      <c r="HJP3" s="184"/>
      <c r="HJQ3" s="184"/>
      <c r="HJR3" s="184"/>
      <c r="HJS3" s="184"/>
      <c r="HJT3" s="184"/>
      <c r="HJU3" s="184"/>
      <c r="HJV3" s="184"/>
      <c r="HJW3" s="184"/>
      <c r="HJX3" s="184"/>
      <c r="HJY3" s="184"/>
      <c r="HJZ3" s="184"/>
      <c r="HKA3" s="184"/>
      <c r="HKB3" s="184"/>
      <c r="HKC3" s="184"/>
      <c r="HKD3" s="184"/>
      <c r="HKE3" s="184"/>
      <c r="HKF3" s="184"/>
      <c r="HKG3" s="184"/>
      <c r="HKH3" s="184"/>
      <c r="HKI3" s="184"/>
      <c r="HKJ3" s="184"/>
      <c r="HKK3" s="184"/>
      <c r="HKL3" s="184"/>
      <c r="HKM3" s="184"/>
      <c r="HKN3" s="184"/>
      <c r="HKO3" s="184"/>
      <c r="HKP3" s="184"/>
      <c r="HKQ3" s="184"/>
      <c r="HKR3" s="184"/>
      <c r="HKS3" s="184"/>
      <c r="HKT3" s="184"/>
      <c r="HKU3" s="184"/>
      <c r="HKV3" s="184"/>
      <c r="HKW3" s="184"/>
      <c r="HKX3" s="184"/>
      <c r="HKY3" s="184"/>
      <c r="HKZ3" s="184"/>
      <c r="HLA3" s="184"/>
      <c r="HLB3" s="184"/>
      <c r="HLC3" s="184"/>
      <c r="HLD3" s="184"/>
      <c r="HLE3" s="184"/>
      <c r="HLF3" s="184"/>
      <c r="HLG3" s="184"/>
      <c r="HLH3" s="184"/>
      <c r="HLI3" s="184"/>
      <c r="HLJ3" s="184"/>
      <c r="HLK3" s="184"/>
      <c r="HLL3" s="184"/>
      <c r="HLM3" s="184"/>
      <c r="HLN3" s="184"/>
      <c r="HLO3" s="184"/>
      <c r="HLP3" s="184"/>
      <c r="HLQ3" s="184"/>
      <c r="HLR3" s="184"/>
      <c r="HLS3" s="184"/>
      <c r="HLT3" s="184"/>
      <c r="HLU3" s="184"/>
      <c r="HLV3" s="184"/>
      <c r="HLW3" s="184"/>
      <c r="HLX3" s="184"/>
      <c r="HLY3" s="184"/>
      <c r="HLZ3" s="184"/>
      <c r="HMA3" s="184"/>
      <c r="HMB3" s="184"/>
      <c r="HMC3" s="184"/>
      <c r="HMD3" s="184"/>
      <c r="HME3" s="184"/>
      <c r="HMF3" s="184"/>
      <c r="HMG3" s="184"/>
      <c r="HMH3" s="184"/>
      <c r="HMI3" s="184"/>
      <c r="HMJ3" s="184"/>
      <c r="HMK3" s="184"/>
      <c r="HML3" s="184"/>
      <c r="HMM3" s="184"/>
      <c r="HMN3" s="184"/>
      <c r="HMO3" s="184"/>
      <c r="HMP3" s="184"/>
      <c r="HMQ3" s="184"/>
      <c r="HMR3" s="184"/>
      <c r="HMS3" s="184"/>
      <c r="HMT3" s="184"/>
      <c r="HMU3" s="184"/>
      <c r="HMV3" s="184"/>
      <c r="HMW3" s="184"/>
      <c r="HMX3" s="184"/>
      <c r="HMY3" s="184"/>
      <c r="HMZ3" s="184"/>
      <c r="HNA3" s="184"/>
      <c r="HNB3" s="184"/>
      <c r="HNC3" s="184"/>
      <c r="HND3" s="184"/>
      <c r="HNE3" s="184"/>
      <c r="HNF3" s="184"/>
      <c r="HNG3" s="184"/>
      <c r="HNH3" s="184"/>
      <c r="HNI3" s="184"/>
      <c r="HNJ3" s="184"/>
      <c r="HNK3" s="184"/>
      <c r="HNL3" s="184"/>
      <c r="HNM3" s="184"/>
      <c r="HNN3" s="184"/>
      <c r="HNO3" s="184"/>
      <c r="HNP3" s="184"/>
      <c r="HNQ3" s="184"/>
      <c r="HNR3" s="184"/>
      <c r="HNS3" s="184"/>
      <c r="HNT3" s="184"/>
      <c r="HNU3" s="184"/>
      <c r="HNV3" s="184"/>
      <c r="HNW3" s="184"/>
      <c r="HNX3" s="184"/>
      <c r="HNY3" s="184"/>
      <c r="HNZ3" s="184"/>
      <c r="HOA3" s="184"/>
      <c r="HOB3" s="184"/>
      <c r="HOC3" s="184"/>
      <c r="HOD3" s="184"/>
      <c r="HOE3" s="184"/>
      <c r="HOF3" s="184"/>
      <c r="HOG3" s="184"/>
      <c r="HOH3" s="184"/>
      <c r="HOI3" s="184"/>
      <c r="HOJ3" s="184"/>
      <c r="HOK3" s="184"/>
      <c r="HOL3" s="184"/>
      <c r="HOM3" s="184"/>
      <c r="HON3" s="184"/>
      <c r="HOO3" s="184"/>
      <c r="HOP3" s="184"/>
      <c r="HOQ3" s="184"/>
      <c r="HOR3" s="184"/>
      <c r="HOS3" s="184"/>
      <c r="HOT3" s="184"/>
      <c r="HOU3" s="184"/>
      <c r="HOV3" s="184"/>
      <c r="HOW3" s="184"/>
      <c r="HOX3" s="184"/>
      <c r="HOY3" s="184"/>
      <c r="HOZ3" s="184"/>
      <c r="HPA3" s="184"/>
      <c r="HPB3" s="184"/>
      <c r="HPC3" s="184"/>
      <c r="HPD3" s="184"/>
      <c r="HPE3" s="184"/>
      <c r="HPF3" s="184"/>
      <c r="HPG3" s="184"/>
      <c r="HPH3" s="184"/>
      <c r="HPI3" s="184"/>
      <c r="HPJ3" s="184"/>
      <c r="HPK3" s="184"/>
      <c r="HPL3" s="184"/>
      <c r="HPM3" s="184"/>
      <c r="HPN3" s="184"/>
      <c r="HPO3" s="184"/>
      <c r="HPP3" s="184"/>
      <c r="HPQ3" s="184"/>
      <c r="HPR3" s="184"/>
      <c r="HPS3" s="184"/>
      <c r="HPT3" s="184"/>
      <c r="HPU3" s="184"/>
      <c r="HPV3" s="184"/>
      <c r="HPW3" s="184"/>
      <c r="HPX3" s="184"/>
      <c r="HPY3" s="184"/>
      <c r="HPZ3" s="184"/>
      <c r="HQA3" s="184"/>
      <c r="HQB3" s="184"/>
      <c r="HQC3" s="184"/>
      <c r="HQD3" s="184"/>
      <c r="HQE3" s="184"/>
      <c r="HQF3" s="184"/>
      <c r="HQG3" s="184"/>
      <c r="HQH3" s="184"/>
      <c r="HQI3" s="184"/>
      <c r="HQJ3" s="184"/>
      <c r="HQK3" s="184"/>
      <c r="HQL3" s="184"/>
      <c r="HQM3" s="184"/>
      <c r="HQN3" s="184"/>
      <c r="HQO3" s="184"/>
      <c r="HQP3" s="184"/>
      <c r="HQQ3" s="184"/>
      <c r="HQR3" s="184"/>
      <c r="HQS3" s="184"/>
      <c r="HQT3" s="184"/>
      <c r="HQU3" s="184"/>
      <c r="HQV3" s="184"/>
      <c r="HQW3" s="184"/>
      <c r="HQX3" s="184"/>
      <c r="HQY3" s="184"/>
      <c r="HQZ3" s="184"/>
      <c r="HRA3" s="184"/>
      <c r="HRB3" s="184"/>
      <c r="HRC3" s="184"/>
      <c r="HRD3" s="184"/>
      <c r="HRE3" s="184"/>
      <c r="HRF3" s="184"/>
      <c r="HRG3" s="184"/>
      <c r="HRH3" s="184"/>
      <c r="HRI3" s="184"/>
      <c r="HRJ3" s="184"/>
      <c r="HRK3" s="184"/>
      <c r="HRL3" s="184"/>
      <c r="HRM3" s="184"/>
      <c r="HRN3" s="184"/>
      <c r="HRO3" s="184"/>
      <c r="HRP3" s="184"/>
      <c r="HRQ3" s="184"/>
      <c r="HRR3" s="184"/>
      <c r="HRS3" s="184"/>
      <c r="HRT3" s="184"/>
      <c r="HRU3" s="184"/>
      <c r="HRV3" s="184"/>
      <c r="HRW3" s="184"/>
      <c r="HRX3" s="184"/>
      <c r="HRY3" s="184"/>
      <c r="HRZ3" s="184"/>
      <c r="HSA3" s="184"/>
      <c r="HSB3" s="184"/>
      <c r="HSC3" s="184"/>
      <c r="HSD3" s="184"/>
      <c r="HSE3" s="184"/>
      <c r="HSF3" s="184"/>
      <c r="HSG3" s="184"/>
      <c r="HSH3" s="184"/>
      <c r="HSI3" s="184"/>
      <c r="HSJ3" s="184"/>
      <c r="HSK3" s="184"/>
      <c r="HSL3" s="184"/>
      <c r="HSM3" s="184"/>
      <c r="HSN3" s="184"/>
      <c r="HSO3" s="184"/>
      <c r="HSP3" s="184"/>
      <c r="HSQ3" s="184"/>
      <c r="HSR3" s="184"/>
      <c r="HSS3" s="184"/>
      <c r="HST3" s="184"/>
      <c r="HSU3" s="184"/>
      <c r="HSV3" s="184"/>
      <c r="HSW3" s="184"/>
      <c r="HSX3" s="184"/>
      <c r="HSY3" s="184"/>
      <c r="HSZ3" s="184"/>
      <c r="HTA3" s="184"/>
      <c r="HTB3" s="184"/>
      <c r="HTC3" s="184"/>
      <c r="HTD3" s="184"/>
      <c r="HTE3" s="184"/>
      <c r="HTF3" s="184"/>
      <c r="HTG3" s="184"/>
      <c r="HTH3" s="184"/>
      <c r="HTI3" s="184"/>
      <c r="HTJ3" s="184"/>
      <c r="HTK3" s="184"/>
      <c r="HTL3" s="184"/>
      <c r="HTM3" s="184"/>
      <c r="HTN3" s="184"/>
      <c r="HTO3" s="184"/>
      <c r="HTP3" s="184"/>
      <c r="HTQ3" s="184"/>
      <c r="HTR3" s="184"/>
      <c r="HTS3" s="184"/>
      <c r="HTT3" s="184"/>
      <c r="HTU3" s="184"/>
      <c r="HTV3" s="184"/>
      <c r="HTW3" s="184"/>
      <c r="HTX3" s="184"/>
      <c r="HTY3" s="184"/>
      <c r="HTZ3" s="184"/>
      <c r="HUA3" s="184"/>
      <c r="HUB3" s="184"/>
      <c r="HUC3" s="184"/>
      <c r="HUD3" s="184"/>
      <c r="HUE3" s="184"/>
      <c r="HUF3" s="184"/>
      <c r="HUG3" s="184"/>
      <c r="HUH3" s="184"/>
      <c r="HUI3" s="184"/>
      <c r="HUJ3" s="184"/>
      <c r="HUK3" s="184"/>
      <c r="HUL3" s="184"/>
      <c r="HUM3" s="184"/>
      <c r="HUN3" s="184"/>
      <c r="HUO3" s="184"/>
      <c r="HUP3" s="184"/>
      <c r="HUQ3" s="184"/>
      <c r="HUR3" s="184"/>
      <c r="HUS3" s="184"/>
      <c r="HUT3" s="184"/>
      <c r="HUU3" s="184"/>
      <c r="HUV3" s="184"/>
      <c r="HUW3" s="184"/>
      <c r="HUX3" s="184"/>
      <c r="HUY3" s="184"/>
      <c r="HUZ3" s="184"/>
      <c r="HVA3" s="184"/>
      <c r="HVB3" s="184"/>
      <c r="HVC3" s="184"/>
      <c r="HVD3" s="184"/>
      <c r="HVE3" s="184"/>
      <c r="HVF3" s="184"/>
      <c r="HVG3" s="184"/>
      <c r="HVH3" s="184"/>
      <c r="HVI3" s="184"/>
      <c r="HVJ3" s="184"/>
      <c r="HVK3" s="184"/>
      <c r="HVL3" s="184"/>
      <c r="HVM3" s="184"/>
      <c r="HVN3" s="184"/>
      <c r="HVO3" s="184"/>
      <c r="HVP3" s="184"/>
      <c r="HVQ3" s="184"/>
      <c r="HVR3" s="184"/>
      <c r="HVS3" s="184"/>
      <c r="HVT3" s="184"/>
      <c r="HVU3" s="184"/>
      <c r="HVV3" s="184"/>
      <c r="HVW3" s="184"/>
      <c r="HVX3" s="184"/>
      <c r="HVY3" s="184"/>
      <c r="HVZ3" s="184"/>
      <c r="HWA3" s="184"/>
      <c r="HWB3" s="184"/>
      <c r="HWC3" s="184"/>
      <c r="HWD3" s="184"/>
      <c r="HWE3" s="184"/>
      <c r="HWF3" s="184"/>
      <c r="HWG3" s="184"/>
      <c r="HWH3" s="184"/>
      <c r="HWI3" s="184"/>
      <c r="HWJ3" s="184"/>
      <c r="HWK3" s="184"/>
      <c r="HWL3" s="184"/>
      <c r="HWM3" s="184"/>
      <c r="HWN3" s="184"/>
      <c r="HWO3" s="184"/>
      <c r="HWP3" s="184"/>
      <c r="HWQ3" s="184"/>
      <c r="HWR3" s="184"/>
      <c r="HWS3" s="184"/>
      <c r="HWT3" s="184"/>
      <c r="HWU3" s="184"/>
      <c r="HWV3" s="184"/>
      <c r="HWW3" s="184"/>
      <c r="HWX3" s="184"/>
      <c r="HWY3" s="184"/>
      <c r="HWZ3" s="184"/>
      <c r="HXA3" s="184"/>
      <c r="HXB3" s="184"/>
      <c r="HXC3" s="184"/>
      <c r="HXD3" s="184"/>
      <c r="HXE3" s="184"/>
      <c r="HXF3" s="184"/>
      <c r="HXG3" s="184"/>
      <c r="HXH3" s="184"/>
      <c r="HXI3" s="184"/>
      <c r="HXJ3" s="184"/>
      <c r="HXK3" s="184"/>
      <c r="HXL3" s="184"/>
      <c r="HXM3" s="184"/>
      <c r="HXN3" s="184"/>
      <c r="HXO3" s="184"/>
      <c r="HXP3" s="184"/>
      <c r="HXQ3" s="184"/>
      <c r="HXR3" s="184"/>
      <c r="HXS3" s="184"/>
      <c r="HXT3" s="184"/>
      <c r="HXU3" s="184"/>
      <c r="HXV3" s="184"/>
      <c r="HXW3" s="184"/>
      <c r="HXX3" s="184"/>
      <c r="HXY3" s="184"/>
      <c r="HXZ3" s="184"/>
      <c r="HYA3" s="184"/>
      <c r="HYB3" s="184"/>
      <c r="HYC3" s="184"/>
      <c r="HYD3" s="184"/>
      <c r="HYE3" s="184"/>
      <c r="HYF3" s="184"/>
      <c r="HYG3" s="184"/>
      <c r="HYH3" s="184"/>
      <c r="HYI3" s="184"/>
      <c r="HYJ3" s="184"/>
      <c r="HYK3" s="184"/>
      <c r="HYL3" s="184"/>
      <c r="HYM3" s="184"/>
      <c r="HYN3" s="184"/>
      <c r="HYO3" s="184"/>
      <c r="HYP3" s="184"/>
      <c r="HYQ3" s="184"/>
      <c r="HYR3" s="184"/>
      <c r="HYS3" s="184"/>
      <c r="HYT3" s="184"/>
      <c r="HYU3" s="184"/>
      <c r="HYV3" s="184"/>
      <c r="HYW3" s="184"/>
      <c r="HYX3" s="184"/>
      <c r="HYY3" s="184"/>
      <c r="HYZ3" s="184"/>
      <c r="HZA3" s="184"/>
      <c r="HZB3" s="184"/>
      <c r="HZC3" s="184"/>
      <c r="HZD3" s="184"/>
      <c r="HZE3" s="184"/>
      <c r="HZF3" s="184"/>
      <c r="HZG3" s="184"/>
      <c r="HZH3" s="184"/>
      <c r="HZI3" s="184"/>
      <c r="HZJ3" s="184"/>
      <c r="HZK3" s="184"/>
      <c r="HZL3" s="184"/>
      <c r="HZM3" s="184"/>
      <c r="HZN3" s="184"/>
      <c r="HZO3" s="184"/>
      <c r="HZP3" s="184"/>
      <c r="HZQ3" s="184"/>
      <c r="HZR3" s="184"/>
      <c r="HZS3" s="184"/>
      <c r="HZT3" s="184"/>
      <c r="HZU3" s="184"/>
      <c r="HZV3" s="184"/>
      <c r="HZW3" s="184"/>
      <c r="HZX3" s="184"/>
      <c r="HZY3" s="184"/>
      <c r="HZZ3" s="184"/>
      <c r="IAA3" s="184"/>
      <c r="IAB3" s="184"/>
      <c r="IAC3" s="184"/>
      <c r="IAD3" s="184"/>
      <c r="IAE3" s="184"/>
      <c r="IAF3" s="184"/>
      <c r="IAG3" s="184"/>
      <c r="IAH3" s="184"/>
      <c r="IAI3" s="184"/>
      <c r="IAJ3" s="184"/>
      <c r="IAK3" s="184"/>
      <c r="IAL3" s="184"/>
      <c r="IAM3" s="184"/>
      <c r="IAN3" s="184"/>
      <c r="IAO3" s="184"/>
      <c r="IAP3" s="184"/>
      <c r="IAQ3" s="184"/>
      <c r="IAR3" s="184"/>
      <c r="IAS3" s="184"/>
      <c r="IAT3" s="184"/>
      <c r="IAU3" s="184"/>
      <c r="IAV3" s="184"/>
      <c r="IAW3" s="184"/>
      <c r="IAX3" s="184"/>
      <c r="IAY3" s="184"/>
      <c r="IAZ3" s="184"/>
      <c r="IBA3" s="184"/>
      <c r="IBB3" s="184"/>
      <c r="IBC3" s="184"/>
      <c r="IBD3" s="184"/>
      <c r="IBE3" s="184"/>
      <c r="IBF3" s="184"/>
      <c r="IBG3" s="184"/>
      <c r="IBH3" s="184"/>
      <c r="IBI3" s="184"/>
      <c r="IBJ3" s="184"/>
      <c r="IBK3" s="184"/>
      <c r="IBL3" s="184"/>
      <c r="IBM3" s="184"/>
      <c r="IBN3" s="184"/>
      <c r="IBO3" s="184"/>
      <c r="IBP3" s="184"/>
      <c r="IBQ3" s="184"/>
      <c r="IBR3" s="184"/>
      <c r="IBS3" s="184"/>
      <c r="IBT3" s="184"/>
      <c r="IBU3" s="184"/>
      <c r="IBV3" s="184"/>
      <c r="IBW3" s="184"/>
      <c r="IBX3" s="184"/>
      <c r="IBY3" s="184"/>
      <c r="IBZ3" s="184"/>
      <c r="ICA3" s="184"/>
      <c r="ICB3" s="184"/>
      <c r="ICC3" s="184"/>
      <c r="ICD3" s="184"/>
      <c r="ICE3" s="184"/>
      <c r="ICF3" s="184"/>
      <c r="ICG3" s="184"/>
      <c r="ICH3" s="184"/>
      <c r="ICI3" s="184"/>
      <c r="ICJ3" s="184"/>
      <c r="ICK3" s="184"/>
      <c r="ICL3" s="184"/>
      <c r="ICM3" s="184"/>
      <c r="ICN3" s="184"/>
      <c r="ICO3" s="184"/>
      <c r="ICP3" s="184"/>
      <c r="ICQ3" s="184"/>
      <c r="ICR3" s="184"/>
      <c r="ICS3" s="184"/>
      <c r="ICT3" s="184"/>
      <c r="ICU3" s="184"/>
      <c r="ICV3" s="184"/>
      <c r="ICW3" s="184"/>
      <c r="ICX3" s="184"/>
      <c r="ICY3" s="184"/>
      <c r="ICZ3" s="184"/>
      <c r="IDA3" s="184"/>
      <c r="IDB3" s="184"/>
      <c r="IDC3" s="184"/>
      <c r="IDD3" s="184"/>
      <c r="IDE3" s="184"/>
      <c r="IDF3" s="184"/>
      <c r="IDG3" s="184"/>
      <c r="IDH3" s="184"/>
      <c r="IDI3" s="184"/>
      <c r="IDJ3" s="184"/>
      <c r="IDK3" s="184"/>
      <c r="IDL3" s="184"/>
      <c r="IDM3" s="184"/>
      <c r="IDN3" s="184"/>
      <c r="IDO3" s="184"/>
      <c r="IDP3" s="184"/>
      <c r="IDQ3" s="184"/>
      <c r="IDR3" s="184"/>
      <c r="IDS3" s="184"/>
      <c r="IDT3" s="184"/>
      <c r="IDU3" s="184"/>
      <c r="IDV3" s="184"/>
      <c r="IDW3" s="184"/>
      <c r="IDX3" s="184"/>
      <c r="IDY3" s="184"/>
      <c r="IDZ3" s="184"/>
      <c r="IEA3" s="184"/>
      <c r="IEB3" s="184"/>
      <c r="IEC3" s="184"/>
      <c r="IED3" s="184"/>
      <c r="IEE3" s="184"/>
      <c r="IEF3" s="184"/>
      <c r="IEG3" s="184"/>
      <c r="IEH3" s="184"/>
      <c r="IEI3" s="184"/>
      <c r="IEJ3" s="184"/>
      <c r="IEK3" s="184"/>
      <c r="IEL3" s="184"/>
      <c r="IEM3" s="184"/>
      <c r="IEN3" s="184"/>
      <c r="IEO3" s="184"/>
      <c r="IEP3" s="184"/>
      <c r="IEQ3" s="184"/>
      <c r="IER3" s="184"/>
      <c r="IES3" s="184"/>
      <c r="IET3" s="184"/>
      <c r="IEU3" s="184"/>
      <c r="IEV3" s="184"/>
      <c r="IEW3" s="184"/>
      <c r="IEX3" s="184"/>
      <c r="IEY3" s="184"/>
      <c r="IEZ3" s="184"/>
      <c r="IFA3" s="184"/>
      <c r="IFB3" s="184"/>
      <c r="IFC3" s="184"/>
      <c r="IFD3" s="184"/>
      <c r="IFE3" s="184"/>
      <c r="IFF3" s="184"/>
      <c r="IFG3" s="184"/>
      <c r="IFH3" s="184"/>
      <c r="IFI3" s="184"/>
      <c r="IFJ3" s="184"/>
      <c r="IFK3" s="184"/>
      <c r="IFL3" s="184"/>
      <c r="IFM3" s="184"/>
      <c r="IFN3" s="184"/>
      <c r="IFO3" s="184"/>
      <c r="IFP3" s="184"/>
      <c r="IFQ3" s="184"/>
      <c r="IFR3" s="184"/>
      <c r="IFS3" s="184"/>
      <c r="IFT3" s="184"/>
      <c r="IFU3" s="184"/>
      <c r="IFV3" s="184"/>
      <c r="IFW3" s="184"/>
      <c r="IFX3" s="184"/>
      <c r="IFY3" s="184"/>
      <c r="IFZ3" s="184"/>
      <c r="IGA3" s="184"/>
      <c r="IGB3" s="184"/>
      <c r="IGC3" s="184"/>
      <c r="IGD3" s="184"/>
      <c r="IGE3" s="184"/>
      <c r="IGF3" s="184"/>
      <c r="IGG3" s="184"/>
      <c r="IGH3" s="184"/>
      <c r="IGI3" s="184"/>
      <c r="IGJ3" s="184"/>
      <c r="IGK3" s="184"/>
      <c r="IGL3" s="184"/>
      <c r="IGM3" s="184"/>
      <c r="IGN3" s="184"/>
      <c r="IGO3" s="184"/>
      <c r="IGP3" s="184"/>
      <c r="IGQ3" s="184"/>
      <c r="IGR3" s="184"/>
      <c r="IGS3" s="184"/>
      <c r="IGT3" s="184"/>
      <c r="IGU3" s="184"/>
      <c r="IGV3" s="184"/>
      <c r="IGW3" s="184"/>
      <c r="IGX3" s="184"/>
      <c r="IGY3" s="184"/>
      <c r="IGZ3" s="184"/>
      <c r="IHA3" s="184"/>
      <c r="IHB3" s="184"/>
      <c r="IHC3" s="184"/>
      <c r="IHD3" s="184"/>
      <c r="IHE3" s="184"/>
      <c r="IHF3" s="184"/>
      <c r="IHG3" s="184"/>
      <c r="IHH3" s="184"/>
      <c r="IHI3" s="184"/>
      <c r="IHJ3" s="184"/>
      <c r="IHK3" s="184"/>
      <c r="IHL3" s="184"/>
      <c r="IHM3" s="184"/>
      <c r="IHN3" s="184"/>
      <c r="IHO3" s="184"/>
      <c r="IHP3" s="184"/>
      <c r="IHQ3" s="184"/>
      <c r="IHR3" s="184"/>
      <c r="IHS3" s="184"/>
      <c r="IHT3" s="184"/>
      <c r="IHU3" s="184"/>
      <c r="IHV3" s="184"/>
      <c r="IHW3" s="184"/>
      <c r="IHX3" s="184"/>
      <c r="IHY3" s="184"/>
      <c r="IHZ3" s="184"/>
      <c r="IIA3" s="184"/>
      <c r="IIB3" s="184"/>
      <c r="IIC3" s="184"/>
      <c r="IID3" s="184"/>
      <c r="IIE3" s="184"/>
      <c r="IIF3" s="184"/>
      <c r="IIG3" s="184"/>
      <c r="IIH3" s="184"/>
      <c r="III3" s="184"/>
      <c r="IIJ3" s="184"/>
      <c r="IIK3" s="184"/>
      <c r="IIL3" s="184"/>
      <c r="IIM3" s="184"/>
      <c r="IIN3" s="184"/>
      <c r="IIO3" s="184"/>
      <c r="IIP3" s="184"/>
      <c r="IIQ3" s="184"/>
      <c r="IIR3" s="184"/>
      <c r="IIS3" s="184"/>
      <c r="IIT3" s="184"/>
      <c r="IIU3" s="184"/>
      <c r="IIV3" s="184"/>
      <c r="IIW3" s="184"/>
      <c r="IIX3" s="184"/>
      <c r="IIY3" s="184"/>
      <c r="IIZ3" s="184"/>
      <c r="IJA3" s="184"/>
      <c r="IJB3" s="184"/>
      <c r="IJC3" s="184"/>
      <c r="IJD3" s="184"/>
      <c r="IJE3" s="184"/>
      <c r="IJF3" s="184"/>
      <c r="IJG3" s="184"/>
      <c r="IJH3" s="184"/>
      <c r="IJI3" s="184"/>
      <c r="IJJ3" s="184"/>
      <c r="IJK3" s="184"/>
      <c r="IJL3" s="184"/>
      <c r="IJM3" s="184"/>
      <c r="IJN3" s="184"/>
      <c r="IJO3" s="184"/>
      <c r="IJP3" s="184"/>
      <c r="IJQ3" s="184"/>
      <c r="IJR3" s="184"/>
      <c r="IJS3" s="184"/>
      <c r="IJT3" s="184"/>
      <c r="IJU3" s="184"/>
      <c r="IJV3" s="184"/>
      <c r="IJW3" s="184"/>
      <c r="IJX3" s="184"/>
      <c r="IJY3" s="184"/>
      <c r="IJZ3" s="184"/>
      <c r="IKA3" s="184"/>
      <c r="IKB3" s="184"/>
      <c r="IKC3" s="184"/>
      <c r="IKD3" s="184"/>
      <c r="IKE3" s="184"/>
      <c r="IKF3" s="184"/>
      <c r="IKG3" s="184"/>
      <c r="IKH3" s="184"/>
      <c r="IKI3" s="184"/>
      <c r="IKJ3" s="184"/>
      <c r="IKK3" s="184"/>
      <c r="IKL3" s="184"/>
      <c r="IKM3" s="184"/>
      <c r="IKN3" s="184"/>
      <c r="IKO3" s="184"/>
      <c r="IKP3" s="184"/>
      <c r="IKQ3" s="184"/>
      <c r="IKR3" s="184"/>
      <c r="IKS3" s="184"/>
      <c r="IKT3" s="184"/>
      <c r="IKU3" s="184"/>
      <c r="IKV3" s="184"/>
      <c r="IKW3" s="184"/>
      <c r="IKX3" s="184"/>
      <c r="IKY3" s="184"/>
      <c r="IKZ3" s="184"/>
      <c r="ILA3" s="184"/>
      <c r="ILB3" s="184"/>
      <c r="ILC3" s="184"/>
      <c r="ILD3" s="184"/>
      <c r="ILE3" s="184"/>
      <c r="ILF3" s="184"/>
      <c r="ILG3" s="184"/>
      <c r="ILH3" s="184"/>
      <c r="ILI3" s="184"/>
      <c r="ILJ3" s="184"/>
      <c r="ILK3" s="184"/>
      <c r="ILL3" s="184"/>
      <c r="ILM3" s="184"/>
      <c r="ILN3" s="184"/>
      <c r="ILO3" s="184"/>
      <c r="ILP3" s="184"/>
      <c r="ILQ3" s="184"/>
      <c r="ILR3" s="184"/>
      <c r="ILS3" s="184"/>
      <c r="ILT3" s="184"/>
      <c r="ILU3" s="184"/>
      <c r="ILV3" s="184"/>
      <c r="ILW3" s="184"/>
      <c r="ILX3" s="184"/>
      <c r="ILY3" s="184"/>
      <c r="ILZ3" s="184"/>
      <c r="IMA3" s="184"/>
      <c r="IMB3" s="184"/>
      <c r="IMC3" s="184"/>
      <c r="IMD3" s="184"/>
      <c r="IME3" s="184"/>
      <c r="IMF3" s="184"/>
      <c r="IMG3" s="184"/>
      <c r="IMH3" s="184"/>
      <c r="IMI3" s="184"/>
      <c r="IMJ3" s="184"/>
      <c r="IMK3" s="184"/>
      <c r="IML3" s="184"/>
      <c r="IMM3" s="184"/>
      <c r="IMN3" s="184"/>
      <c r="IMO3" s="184"/>
      <c r="IMP3" s="184"/>
      <c r="IMQ3" s="184"/>
      <c r="IMR3" s="184"/>
      <c r="IMS3" s="184"/>
      <c r="IMT3" s="184"/>
      <c r="IMU3" s="184"/>
      <c r="IMV3" s="184"/>
      <c r="IMW3" s="184"/>
      <c r="IMX3" s="184"/>
      <c r="IMY3" s="184"/>
      <c r="IMZ3" s="184"/>
      <c r="INA3" s="184"/>
      <c r="INB3" s="184"/>
      <c r="INC3" s="184"/>
      <c r="IND3" s="184"/>
      <c r="INE3" s="184"/>
      <c r="INF3" s="184"/>
      <c r="ING3" s="184"/>
      <c r="INH3" s="184"/>
      <c r="INI3" s="184"/>
      <c r="INJ3" s="184"/>
      <c r="INK3" s="184"/>
      <c r="INL3" s="184"/>
      <c r="INM3" s="184"/>
      <c r="INN3" s="184"/>
      <c r="INO3" s="184"/>
      <c r="INP3" s="184"/>
      <c r="INQ3" s="184"/>
      <c r="INR3" s="184"/>
      <c r="INS3" s="184"/>
      <c r="INT3" s="184"/>
      <c r="INU3" s="184"/>
      <c r="INV3" s="184"/>
      <c r="INW3" s="184"/>
      <c r="INX3" s="184"/>
      <c r="INY3" s="184"/>
      <c r="INZ3" s="184"/>
      <c r="IOA3" s="184"/>
      <c r="IOB3" s="184"/>
      <c r="IOC3" s="184"/>
      <c r="IOD3" s="184"/>
      <c r="IOE3" s="184"/>
      <c r="IOF3" s="184"/>
      <c r="IOG3" s="184"/>
      <c r="IOH3" s="184"/>
      <c r="IOI3" s="184"/>
      <c r="IOJ3" s="184"/>
      <c r="IOK3" s="184"/>
      <c r="IOL3" s="184"/>
      <c r="IOM3" s="184"/>
      <c r="ION3" s="184"/>
      <c r="IOO3" s="184"/>
      <c r="IOP3" s="184"/>
      <c r="IOQ3" s="184"/>
      <c r="IOR3" s="184"/>
      <c r="IOS3" s="184"/>
      <c r="IOT3" s="184"/>
      <c r="IOU3" s="184"/>
      <c r="IOV3" s="184"/>
      <c r="IOW3" s="184"/>
      <c r="IOX3" s="184"/>
      <c r="IOY3" s="184"/>
      <c r="IOZ3" s="184"/>
      <c r="IPA3" s="184"/>
      <c r="IPB3" s="184"/>
      <c r="IPC3" s="184"/>
      <c r="IPD3" s="184"/>
      <c r="IPE3" s="184"/>
      <c r="IPF3" s="184"/>
      <c r="IPG3" s="184"/>
      <c r="IPH3" s="184"/>
      <c r="IPI3" s="184"/>
      <c r="IPJ3" s="184"/>
      <c r="IPK3" s="184"/>
      <c r="IPL3" s="184"/>
      <c r="IPM3" s="184"/>
      <c r="IPN3" s="184"/>
      <c r="IPO3" s="184"/>
      <c r="IPP3" s="184"/>
      <c r="IPQ3" s="184"/>
      <c r="IPR3" s="184"/>
      <c r="IPS3" s="184"/>
      <c r="IPT3" s="184"/>
      <c r="IPU3" s="184"/>
      <c r="IPV3" s="184"/>
      <c r="IPW3" s="184"/>
      <c r="IPX3" s="184"/>
      <c r="IPY3" s="184"/>
      <c r="IPZ3" s="184"/>
      <c r="IQA3" s="184"/>
      <c r="IQB3" s="184"/>
      <c r="IQC3" s="184"/>
      <c r="IQD3" s="184"/>
      <c r="IQE3" s="184"/>
      <c r="IQF3" s="184"/>
      <c r="IQG3" s="184"/>
      <c r="IQH3" s="184"/>
      <c r="IQI3" s="184"/>
      <c r="IQJ3" s="184"/>
      <c r="IQK3" s="184"/>
      <c r="IQL3" s="184"/>
      <c r="IQM3" s="184"/>
      <c r="IQN3" s="184"/>
      <c r="IQO3" s="184"/>
      <c r="IQP3" s="184"/>
      <c r="IQQ3" s="184"/>
      <c r="IQR3" s="184"/>
      <c r="IQS3" s="184"/>
      <c r="IQT3" s="184"/>
      <c r="IQU3" s="184"/>
      <c r="IQV3" s="184"/>
      <c r="IQW3" s="184"/>
      <c r="IQX3" s="184"/>
      <c r="IQY3" s="184"/>
      <c r="IQZ3" s="184"/>
      <c r="IRA3" s="184"/>
      <c r="IRB3" s="184"/>
      <c r="IRC3" s="184"/>
      <c r="IRD3" s="184"/>
      <c r="IRE3" s="184"/>
      <c r="IRF3" s="184"/>
      <c r="IRG3" s="184"/>
      <c r="IRH3" s="184"/>
      <c r="IRI3" s="184"/>
      <c r="IRJ3" s="184"/>
      <c r="IRK3" s="184"/>
      <c r="IRL3" s="184"/>
      <c r="IRM3" s="184"/>
      <c r="IRN3" s="184"/>
      <c r="IRO3" s="184"/>
      <c r="IRP3" s="184"/>
      <c r="IRQ3" s="184"/>
      <c r="IRR3" s="184"/>
      <c r="IRS3" s="184"/>
      <c r="IRT3" s="184"/>
      <c r="IRU3" s="184"/>
      <c r="IRV3" s="184"/>
      <c r="IRW3" s="184"/>
      <c r="IRX3" s="184"/>
      <c r="IRY3" s="184"/>
      <c r="IRZ3" s="184"/>
      <c r="ISA3" s="184"/>
      <c r="ISB3" s="184"/>
      <c r="ISC3" s="184"/>
      <c r="ISD3" s="184"/>
      <c r="ISE3" s="184"/>
      <c r="ISF3" s="184"/>
      <c r="ISG3" s="184"/>
      <c r="ISH3" s="184"/>
      <c r="ISI3" s="184"/>
      <c r="ISJ3" s="184"/>
      <c r="ISK3" s="184"/>
      <c r="ISL3" s="184"/>
      <c r="ISM3" s="184"/>
      <c r="ISN3" s="184"/>
      <c r="ISO3" s="184"/>
      <c r="ISP3" s="184"/>
      <c r="ISQ3" s="184"/>
      <c r="ISR3" s="184"/>
      <c r="ISS3" s="184"/>
      <c r="IST3" s="184"/>
      <c r="ISU3" s="184"/>
      <c r="ISV3" s="184"/>
      <c r="ISW3" s="184"/>
      <c r="ISX3" s="184"/>
      <c r="ISY3" s="184"/>
      <c r="ISZ3" s="184"/>
      <c r="ITA3" s="184"/>
      <c r="ITB3" s="184"/>
      <c r="ITC3" s="184"/>
      <c r="ITD3" s="184"/>
      <c r="ITE3" s="184"/>
      <c r="ITF3" s="184"/>
      <c r="ITG3" s="184"/>
      <c r="ITH3" s="184"/>
      <c r="ITI3" s="184"/>
      <c r="ITJ3" s="184"/>
      <c r="ITK3" s="184"/>
      <c r="ITL3" s="184"/>
      <c r="ITM3" s="184"/>
      <c r="ITN3" s="184"/>
      <c r="ITO3" s="184"/>
      <c r="ITP3" s="184"/>
      <c r="ITQ3" s="184"/>
      <c r="ITR3" s="184"/>
      <c r="ITS3" s="184"/>
      <c r="ITT3" s="184"/>
      <c r="ITU3" s="184"/>
      <c r="ITV3" s="184"/>
      <c r="ITW3" s="184"/>
      <c r="ITX3" s="184"/>
      <c r="ITY3" s="184"/>
      <c r="ITZ3" s="184"/>
      <c r="IUA3" s="184"/>
      <c r="IUB3" s="184"/>
      <c r="IUC3" s="184"/>
      <c r="IUD3" s="184"/>
      <c r="IUE3" s="184"/>
      <c r="IUF3" s="184"/>
      <c r="IUG3" s="184"/>
      <c r="IUH3" s="184"/>
      <c r="IUI3" s="184"/>
      <c r="IUJ3" s="184"/>
      <c r="IUK3" s="184"/>
      <c r="IUL3" s="184"/>
      <c r="IUM3" s="184"/>
      <c r="IUN3" s="184"/>
      <c r="IUO3" s="184"/>
      <c r="IUP3" s="184"/>
      <c r="IUQ3" s="184"/>
      <c r="IUR3" s="184"/>
      <c r="IUS3" s="184"/>
    </row>
    <row r="4" spans="1:6649" ht="30" customHeight="1" x14ac:dyDescent="0.2">
      <c r="A4" s="34">
        <v>35</v>
      </c>
      <c r="B4" s="35" t="s">
        <v>37</v>
      </c>
      <c r="C4" s="36">
        <v>38340</v>
      </c>
      <c r="D4" s="37" t="s">
        <v>206</v>
      </c>
      <c r="E4" s="38" t="s">
        <v>118</v>
      </c>
      <c r="F4" s="38" t="s">
        <v>118</v>
      </c>
      <c r="G4" s="39">
        <v>1299791.1255000001</v>
      </c>
      <c r="H4" s="39">
        <v>1408063.72625415</v>
      </c>
      <c r="I4" s="39">
        <v>18311589.851754151</v>
      </c>
      <c r="J4" s="39">
        <v>858699.12717540003</v>
      </c>
      <c r="K4" s="39">
        <v>1563576.1666087501</v>
      </c>
      <c r="L4" s="39">
        <v>253552.8918825</v>
      </c>
      <c r="M4" s="39">
        <v>507105.783765</v>
      </c>
      <c r="N4" s="39">
        <v>84517.63062750001</v>
      </c>
      <c r="O4" s="39">
        <v>0</v>
      </c>
      <c r="P4" s="39">
        <v>3267451.6000591498</v>
      </c>
      <c r="Q4" s="39">
        <v>21579041.451813303</v>
      </c>
    </row>
    <row r="5" spans="1:6649" ht="30" customHeight="1" x14ac:dyDescent="0.2">
      <c r="A5" s="34">
        <v>40</v>
      </c>
      <c r="B5" s="35" t="s">
        <v>37</v>
      </c>
      <c r="C5" s="41" t="s">
        <v>242</v>
      </c>
      <c r="D5" s="37" t="s">
        <v>101</v>
      </c>
      <c r="E5" s="42" t="s">
        <v>118</v>
      </c>
      <c r="F5" s="42" t="s">
        <v>118</v>
      </c>
      <c r="G5" s="39">
        <v>1501905.7472999999</v>
      </c>
      <c r="H5" s="39">
        <v>1627014.4960500898</v>
      </c>
      <c r="I5" s="39">
        <v>21159001.243350089</v>
      </c>
      <c r="J5" s="39">
        <v>992224.9267628399</v>
      </c>
      <c r="K5" s="39">
        <v>1806708.7741252498</v>
      </c>
      <c r="L5" s="39">
        <v>292979.8012095</v>
      </c>
      <c r="M5" s="39">
        <v>585959.602419</v>
      </c>
      <c r="N5" s="39">
        <v>97659.933736499996</v>
      </c>
      <c r="O5" s="39">
        <v>1041054.8936310899</v>
      </c>
      <c r="P5" s="39">
        <v>4816587.9318841798</v>
      </c>
      <c r="Q5" s="39">
        <v>25975589.175234269</v>
      </c>
    </row>
    <row r="6" spans="1:6649" ht="30" customHeight="1" x14ac:dyDescent="0.2">
      <c r="A6" s="34">
        <v>1</v>
      </c>
      <c r="B6" s="35" t="s">
        <v>7</v>
      </c>
      <c r="C6" s="36" t="s">
        <v>8</v>
      </c>
      <c r="D6" s="37" t="s">
        <v>100</v>
      </c>
      <c r="E6" s="43" t="s">
        <v>118</v>
      </c>
      <c r="F6" s="43" t="s">
        <v>118</v>
      </c>
      <c r="G6" s="39">
        <v>2984939.2965000002</v>
      </c>
      <c r="H6" s="39">
        <v>3233584.7398984497</v>
      </c>
      <c r="I6" s="39">
        <v>42052129.036398448</v>
      </c>
      <c r="J6" s="39">
        <v>1971982.0502621997</v>
      </c>
      <c r="K6" s="39">
        <v>3590715.3474262496</v>
      </c>
      <c r="L6" s="39">
        <v>582278.1644474999</v>
      </c>
      <c r="M6" s="39">
        <v>1164556.3288949998</v>
      </c>
      <c r="N6" s="39">
        <v>194092.7214825</v>
      </c>
      <c r="O6" s="39"/>
      <c r="P6" s="39">
        <v>7503624.61251345</v>
      </c>
      <c r="Q6" s="39">
        <v>49555753.648911901</v>
      </c>
    </row>
    <row r="7" spans="1:6649" ht="30" customHeight="1" x14ac:dyDescent="0.2">
      <c r="A7" s="34">
        <v>88</v>
      </c>
      <c r="B7" s="35" t="s">
        <v>74</v>
      </c>
      <c r="C7" s="41" t="s">
        <v>287</v>
      </c>
      <c r="D7" s="37" t="s">
        <v>75</v>
      </c>
      <c r="E7" s="42" t="s">
        <v>118</v>
      </c>
      <c r="F7" s="42" t="s">
        <v>118</v>
      </c>
      <c r="G7" s="39">
        <v>438966.3432</v>
      </c>
      <c r="H7" s="39">
        <v>475532.23958856001</v>
      </c>
      <c r="I7" s="39">
        <v>6184202.5827885596</v>
      </c>
      <c r="J7" s="39">
        <v>290000.45343455998</v>
      </c>
      <c r="K7" s="39">
        <v>528052.00674600003</v>
      </c>
      <c r="L7" s="39">
        <v>85630.055147999999</v>
      </c>
      <c r="M7" s="39">
        <v>171260.110296</v>
      </c>
      <c r="N7" s="39">
        <v>28543.351716000001</v>
      </c>
      <c r="O7" s="39">
        <v>304272.12929255998</v>
      </c>
      <c r="P7" s="39">
        <v>1407758.10663312</v>
      </c>
      <c r="Q7" s="39">
        <v>7591960.6894216798</v>
      </c>
    </row>
    <row r="8" spans="1:6649" ht="30" customHeight="1" x14ac:dyDescent="0.2">
      <c r="A8" s="34">
        <v>89</v>
      </c>
      <c r="B8" s="35" t="s">
        <v>74</v>
      </c>
      <c r="C8" s="41" t="s">
        <v>76</v>
      </c>
      <c r="D8" s="37" t="s">
        <v>77</v>
      </c>
      <c r="E8" s="42" t="s">
        <v>118</v>
      </c>
      <c r="F8" s="42" t="s">
        <v>118</v>
      </c>
      <c r="G8" s="39">
        <v>514385.16359999997</v>
      </c>
      <c r="H8" s="39">
        <v>557233.44772787997</v>
      </c>
      <c r="I8" s="39">
        <v>7246710.6113278791</v>
      </c>
      <c r="J8" s="39">
        <v>339825.43991087994</v>
      </c>
      <c r="K8" s="39">
        <v>618776.63763299992</v>
      </c>
      <c r="L8" s="39">
        <v>100342.15745399999</v>
      </c>
      <c r="M8" s="39">
        <v>200684.31490799997</v>
      </c>
      <c r="N8" s="39">
        <v>33447.385817999995</v>
      </c>
      <c r="O8" s="39">
        <v>356549.13281987997</v>
      </c>
      <c r="P8" s="39">
        <v>1649625.0685437599</v>
      </c>
      <c r="Q8" s="39">
        <v>8896335.6798716392</v>
      </c>
    </row>
    <row r="9" spans="1:6649" s="49" customFormat="1" ht="30" customHeight="1" x14ac:dyDescent="0.2">
      <c r="A9" s="43"/>
      <c r="B9" s="44" t="s">
        <v>320</v>
      </c>
      <c r="C9" s="45"/>
      <c r="D9" s="46"/>
      <c r="E9" s="46"/>
      <c r="F9" s="46"/>
      <c r="G9" s="47">
        <v>6739987.6760999998</v>
      </c>
      <c r="H9" s="47">
        <v>7301428.6495191287</v>
      </c>
      <c r="I9" s="47">
        <v>94953633.325619131</v>
      </c>
      <c r="J9" s="47">
        <v>4452731.9975458793</v>
      </c>
      <c r="K9" s="47">
        <v>8107828.9325392488</v>
      </c>
      <c r="L9" s="47">
        <v>1314783.0701414999</v>
      </c>
      <c r="M9" s="47">
        <v>2629566.1402829997</v>
      </c>
      <c r="N9" s="47">
        <v>438261.02338049997</v>
      </c>
      <c r="O9" s="47">
        <v>1701876.15574353</v>
      </c>
      <c r="P9" s="47">
        <v>18645047.319633659</v>
      </c>
      <c r="Q9" s="47">
        <v>113598680.64525278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</row>
    <row r="10" spans="1:6649" ht="30" customHeight="1" x14ac:dyDescent="0.2">
      <c r="A10" s="34">
        <v>14</v>
      </c>
      <c r="B10" s="50" t="s">
        <v>17</v>
      </c>
      <c r="C10" s="51" t="s">
        <v>256</v>
      </c>
      <c r="D10" s="52" t="s">
        <v>20</v>
      </c>
      <c r="E10" s="53" t="s">
        <v>119</v>
      </c>
      <c r="F10" s="53" t="s">
        <v>119</v>
      </c>
      <c r="G10" s="39">
        <v>1826263.9520999999</v>
      </c>
      <c r="H10" s="54">
        <v>1978391.73930993</v>
      </c>
      <c r="I10" s="54">
        <v>25728592.691409931</v>
      </c>
      <c r="J10" s="54">
        <v>1206510.20836668</v>
      </c>
      <c r="K10" s="54">
        <v>2196893.5880692499</v>
      </c>
      <c r="L10" s="54">
        <v>356253.01428150001</v>
      </c>
      <c r="M10" s="54">
        <v>712506.02856300003</v>
      </c>
      <c r="N10" s="54">
        <v>118751.00476050001</v>
      </c>
      <c r="O10" s="54">
        <v>1265885.71074693</v>
      </c>
      <c r="P10" s="54">
        <v>5856799.5547878603</v>
      </c>
      <c r="Q10" s="54">
        <v>31585392.24619779</v>
      </c>
    </row>
    <row r="11" spans="1:6649" ht="30" customHeight="1" x14ac:dyDescent="0.2">
      <c r="A11" s="34">
        <v>2</v>
      </c>
      <c r="B11" s="50" t="s">
        <v>9</v>
      </c>
      <c r="C11" s="51" t="s">
        <v>212</v>
      </c>
      <c r="D11" s="52" t="s">
        <v>10</v>
      </c>
      <c r="E11" s="53" t="s">
        <v>119</v>
      </c>
      <c r="F11" s="53" t="s">
        <v>119</v>
      </c>
      <c r="G11" s="39">
        <v>2753037.5943</v>
      </c>
      <c r="H11" s="54">
        <v>2982365.6259051901</v>
      </c>
      <c r="I11" s="54">
        <v>38785074.220205195</v>
      </c>
      <c r="J11" s="54">
        <v>1818777.59659044</v>
      </c>
      <c r="K11" s="54">
        <v>3311750.5449727504</v>
      </c>
      <c r="L11" s="54">
        <v>537040.6289145</v>
      </c>
      <c r="M11" s="54">
        <v>1074081.257829</v>
      </c>
      <c r="N11" s="54">
        <v>179013.54297150002</v>
      </c>
      <c r="O11" s="54">
        <v>1908284.3680761901</v>
      </c>
      <c r="P11" s="54">
        <v>8828947.9393543806</v>
      </c>
      <c r="Q11" s="54">
        <v>47614022.159559578</v>
      </c>
    </row>
    <row r="12" spans="1:6649" s="49" customFormat="1" ht="30" customHeight="1" x14ac:dyDescent="0.2">
      <c r="A12" s="43"/>
      <c r="B12" s="44" t="s">
        <v>321</v>
      </c>
      <c r="C12" s="45"/>
      <c r="D12" s="46"/>
      <c r="E12" s="46"/>
      <c r="F12" s="46"/>
      <c r="G12" s="47">
        <v>4579301.5463999994</v>
      </c>
      <c r="H12" s="47">
        <v>4960757.3652151199</v>
      </c>
      <c r="I12" s="47">
        <v>64513666.911615126</v>
      </c>
      <c r="J12" s="47">
        <v>3025287.8049571197</v>
      </c>
      <c r="K12" s="47">
        <v>5508644.1330420002</v>
      </c>
      <c r="L12" s="47">
        <v>893293.64319600002</v>
      </c>
      <c r="M12" s="47">
        <v>1786587.286392</v>
      </c>
      <c r="N12" s="47">
        <v>297764.54773200001</v>
      </c>
      <c r="O12" s="47">
        <v>3174170.0788231203</v>
      </c>
      <c r="P12" s="47">
        <v>14685747.494142242</v>
      </c>
      <c r="Q12" s="47">
        <v>79199414.405757368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</row>
    <row r="13" spans="1:6649" s="49" customFormat="1" ht="30" customHeight="1" x14ac:dyDescent="0.2">
      <c r="A13" s="192">
        <v>50</v>
      </c>
      <c r="B13" s="193" t="s">
        <v>37</v>
      </c>
      <c r="C13" s="194">
        <v>509495</v>
      </c>
      <c r="D13" s="195" t="s">
        <v>41</v>
      </c>
      <c r="E13" s="196" t="s">
        <v>99</v>
      </c>
      <c r="F13" s="196" t="s">
        <v>322</v>
      </c>
      <c r="G13" s="39">
        <v>1295453.8611000001</v>
      </c>
      <c r="H13" s="197">
        <v>1403365.1677296299</v>
      </c>
      <c r="I13" s="197">
        <v>18250486.02882963</v>
      </c>
      <c r="J13" s="197">
        <v>855833.73974387988</v>
      </c>
      <c r="K13" s="197">
        <v>1558358.67965175</v>
      </c>
      <c r="L13" s="197">
        <v>252706.81291649997</v>
      </c>
      <c r="M13" s="197">
        <v>505413.62583299994</v>
      </c>
      <c r="N13" s="197">
        <v>84235.604305500005</v>
      </c>
      <c r="O13" s="197">
        <v>897951.54189662996</v>
      </c>
      <c r="P13" s="197">
        <v>4154500.0043472601</v>
      </c>
      <c r="Q13" s="197">
        <v>22404986.033176892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</row>
    <row r="14" spans="1:6649" s="49" customFormat="1" ht="30" customHeight="1" x14ac:dyDescent="0.2">
      <c r="A14" s="192">
        <v>59</v>
      </c>
      <c r="B14" s="193" t="s">
        <v>95</v>
      </c>
      <c r="C14" s="194">
        <v>509496</v>
      </c>
      <c r="D14" s="195" t="s">
        <v>139</v>
      </c>
      <c r="E14" s="196" t="s">
        <v>99</v>
      </c>
      <c r="F14" s="196" t="s">
        <v>322</v>
      </c>
      <c r="G14" s="39">
        <v>1089648.7161000001</v>
      </c>
      <c r="H14" s="197">
        <v>1180416.45415113</v>
      </c>
      <c r="I14" s="197">
        <v>15351082.170251129</v>
      </c>
      <c r="J14" s="197">
        <v>719869.81837787991</v>
      </c>
      <c r="K14" s="197">
        <v>1310786.5787392501</v>
      </c>
      <c r="L14" s="197">
        <v>212559.98574149999</v>
      </c>
      <c r="M14" s="197">
        <v>425119.97148299997</v>
      </c>
      <c r="N14" s="197">
        <v>70853.328580500005</v>
      </c>
      <c r="O14" s="197">
        <v>755296.48266812996</v>
      </c>
      <c r="P14" s="197">
        <v>3494486.1655902602</v>
      </c>
      <c r="Q14" s="197">
        <v>18845568.335841388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</row>
    <row r="15" spans="1:6649" s="49" customFormat="1" ht="30" customHeight="1" x14ac:dyDescent="0.2">
      <c r="A15" s="192">
        <v>96</v>
      </c>
      <c r="B15" s="193" t="s">
        <v>83</v>
      </c>
      <c r="C15" s="194">
        <v>509497</v>
      </c>
      <c r="D15" s="195" t="s">
        <v>132</v>
      </c>
      <c r="E15" s="196" t="s">
        <v>99</v>
      </c>
      <c r="F15" s="196" t="s">
        <v>322</v>
      </c>
      <c r="G15" s="39">
        <v>351670.27559999999</v>
      </c>
      <c r="H15" s="197">
        <v>380964.40955748002</v>
      </c>
      <c r="I15" s="197">
        <v>4954366.6851574806</v>
      </c>
      <c r="J15" s="197">
        <v>232328.83560048</v>
      </c>
      <c r="K15" s="197">
        <v>423039.71049300005</v>
      </c>
      <c r="L15" s="197">
        <v>68601.034134000001</v>
      </c>
      <c r="M15" s="197">
        <v>137202.068268</v>
      </c>
      <c r="N15" s="197">
        <v>22867.011378000003</v>
      </c>
      <c r="O15" s="197">
        <v>0</v>
      </c>
      <c r="P15" s="197">
        <v>884038.65987348009</v>
      </c>
      <c r="Q15" s="197">
        <v>5838405.3450309606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</row>
    <row r="16" spans="1:6649" s="49" customFormat="1" ht="30" customHeight="1" x14ac:dyDescent="0.2">
      <c r="A16" s="192">
        <v>111</v>
      </c>
      <c r="B16" s="193" t="s">
        <v>116</v>
      </c>
      <c r="C16" s="194">
        <v>509498</v>
      </c>
      <c r="D16" s="195" t="s">
        <v>133</v>
      </c>
      <c r="E16" s="196" t="s">
        <v>99</v>
      </c>
      <c r="F16" s="196" t="s">
        <v>322</v>
      </c>
      <c r="G16" s="39">
        <v>377686.86479999998</v>
      </c>
      <c r="H16" s="197">
        <v>409148.18063783995</v>
      </c>
      <c r="I16" s="197">
        <v>5320891.0454378398</v>
      </c>
      <c r="J16" s="197">
        <v>249516.53753183997</v>
      </c>
      <c r="K16" s="197">
        <v>454336.21499399998</v>
      </c>
      <c r="L16" s="197">
        <v>73676.142971999987</v>
      </c>
      <c r="M16" s="197">
        <v>147352.28594399997</v>
      </c>
      <c r="N16" s="197">
        <v>24558.714324</v>
      </c>
      <c r="O16" s="197">
        <v>261795.89469383997</v>
      </c>
      <c r="P16" s="197">
        <v>1211235.7904596799</v>
      </c>
      <c r="Q16" s="197">
        <v>6532126.8358975202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</row>
    <row r="17" spans="1:225" s="49" customFormat="1" ht="30" customHeight="1" x14ac:dyDescent="0.2">
      <c r="A17" s="192">
        <v>123</v>
      </c>
      <c r="B17" s="193" t="s">
        <v>138</v>
      </c>
      <c r="C17" s="194"/>
      <c r="D17" s="195" t="s">
        <v>323</v>
      </c>
      <c r="E17" s="196"/>
      <c r="F17" s="196" t="s">
        <v>322</v>
      </c>
      <c r="G17" s="39">
        <v>314808.02639999997</v>
      </c>
      <c r="H17" s="197">
        <v>341031.53499911999</v>
      </c>
      <c r="I17" s="197">
        <v>4435047.5613991199</v>
      </c>
      <c r="J17" s="197">
        <v>207976.01414111999</v>
      </c>
      <c r="K17" s="197">
        <v>378696.48244200001</v>
      </c>
      <c r="L17" s="197">
        <v>61410.240395999994</v>
      </c>
      <c r="M17" s="197">
        <v>122820.48079199999</v>
      </c>
      <c r="N17" s="197">
        <v>20470.080131999999</v>
      </c>
      <c r="O17" s="197">
        <v>218211.05420712</v>
      </c>
      <c r="P17" s="197">
        <v>1009584.3521102399</v>
      </c>
      <c r="Q17" s="197">
        <v>5444631.9135093596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</row>
    <row r="18" spans="1:225" s="49" customFormat="1" ht="30" customHeight="1" x14ac:dyDescent="0.2">
      <c r="A18" s="34"/>
      <c r="B18" s="55" t="s">
        <v>324</v>
      </c>
      <c r="C18" s="56"/>
      <c r="D18" s="57"/>
      <c r="E18" s="58"/>
      <c r="F18" s="58"/>
      <c r="G18" s="59">
        <v>3429267.7439999999</v>
      </c>
      <c r="H18" s="59">
        <v>3714925.7470752001</v>
      </c>
      <c r="I18" s="59">
        <v>48311873.491075195</v>
      </c>
      <c r="J18" s="59">
        <v>2265524.9453951996</v>
      </c>
      <c r="K18" s="59">
        <v>4125217.6663200003</v>
      </c>
      <c r="L18" s="59">
        <v>668954.21615999984</v>
      </c>
      <c r="M18" s="59">
        <v>1337908.4323199997</v>
      </c>
      <c r="N18" s="59">
        <v>222984.73872000002</v>
      </c>
      <c r="O18" s="59">
        <v>2133254.9734657197</v>
      </c>
      <c r="P18" s="59">
        <v>10753844.972380921</v>
      </c>
      <c r="Q18" s="59">
        <v>59065718.463456124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</row>
    <row r="19" spans="1:225" s="49" customFormat="1" ht="30" customHeight="1" x14ac:dyDescent="0.2">
      <c r="A19" s="192">
        <v>74</v>
      </c>
      <c r="B19" s="199" t="s">
        <v>65</v>
      </c>
      <c r="C19" s="200">
        <v>300952</v>
      </c>
      <c r="D19" s="201" t="s">
        <v>66</v>
      </c>
      <c r="E19" s="202" t="s">
        <v>187</v>
      </c>
      <c r="F19" s="202" t="s">
        <v>325</v>
      </c>
      <c r="G19" s="39">
        <v>1299067.9149</v>
      </c>
      <c r="H19" s="203">
        <v>1407280.2722111701</v>
      </c>
      <c r="I19" s="203">
        <v>18301401.187111173</v>
      </c>
      <c r="J19" s="203">
        <v>858221.34247691999</v>
      </c>
      <c r="K19" s="203">
        <v>1562706.1846282501</v>
      </c>
      <c r="L19" s="203">
        <v>253411.8137235</v>
      </c>
      <c r="M19" s="203">
        <v>506823.62744700001</v>
      </c>
      <c r="N19" s="203">
        <v>84470.604574500001</v>
      </c>
      <c r="O19" s="203">
        <v>900456.64476417005</v>
      </c>
      <c r="P19" s="203">
        <v>4166090.2176143401</v>
      </c>
      <c r="Q19" s="203">
        <v>22467491.404725514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</row>
    <row r="20" spans="1:225" s="49" customFormat="1" ht="30" customHeight="1" x14ac:dyDescent="0.2">
      <c r="A20" s="192">
        <v>75</v>
      </c>
      <c r="B20" s="193" t="s">
        <v>134</v>
      </c>
      <c r="C20" s="198">
        <v>549490</v>
      </c>
      <c r="D20" s="193" t="s">
        <v>186</v>
      </c>
      <c r="E20" s="196" t="s">
        <v>187</v>
      </c>
      <c r="F20" s="196" t="s">
        <v>325</v>
      </c>
      <c r="G20" s="39">
        <v>601759.69979999994</v>
      </c>
      <c r="H20" s="197">
        <v>651886.28279333992</v>
      </c>
      <c r="I20" s="197">
        <v>8477651.9825933389</v>
      </c>
      <c r="J20" s="197">
        <v>397548.89754983992</v>
      </c>
      <c r="K20" s="197">
        <v>723883.32723149983</v>
      </c>
      <c r="L20" s="197">
        <v>117386.48549699997</v>
      </c>
      <c r="M20" s="197">
        <v>234772.97099399994</v>
      </c>
      <c r="N20" s="197">
        <v>39128.828498999996</v>
      </c>
      <c r="O20" s="197">
        <v>417113.31179933995</v>
      </c>
      <c r="P20" s="197">
        <v>1929833.8215706795</v>
      </c>
      <c r="Q20" s="197">
        <v>10407485.804164018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</row>
    <row r="21" spans="1:225" s="49" customFormat="1" ht="30" customHeight="1" x14ac:dyDescent="0.2">
      <c r="A21" s="192">
        <v>72</v>
      </c>
      <c r="B21" s="193" t="s">
        <v>98</v>
      </c>
      <c r="C21" s="194" t="s">
        <v>233</v>
      </c>
      <c r="D21" s="195" t="s">
        <v>64</v>
      </c>
      <c r="E21" s="196" t="s">
        <v>187</v>
      </c>
      <c r="F21" s="196" t="s">
        <v>325</v>
      </c>
      <c r="G21" s="39">
        <v>1521572.8773000001</v>
      </c>
      <c r="H21" s="197">
        <v>1648319.8979790902</v>
      </c>
      <c r="I21" s="197">
        <v>21436073.775279094</v>
      </c>
      <c r="J21" s="197">
        <v>1005217.89696684</v>
      </c>
      <c r="K21" s="197">
        <v>1830367.2336502501</v>
      </c>
      <c r="L21" s="197">
        <v>296816.30815950001</v>
      </c>
      <c r="M21" s="197">
        <v>593632.61631900002</v>
      </c>
      <c r="N21" s="197">
        <v>98938.769386500004</v>
      </c>
      <c r="O21" s="197">
        <v>1054687.2816600902</v>
      </c>
      <c r="P21" s="197">
        <v>4879660.10614218</v>
      </c>
      <c r="Q21" s="197">
        <v>26315733.881421275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</row>
    <row r="22" spans="1:225" s="49" customFormat="1" ht="30" customHeight="1" x14ac:dyDescent="0.2">
      <c r="A22" s="192">
        <v>73</v>
      </c>
      <c r="B22" s="193" t="s">
        <v>98</v>
      </c>
      <c r="C22" s="198">
        <v>509489</v>
      </c>
      <c r="D22" s="193" t="s">
        <v>185</v>
      </c>
      <c r="E22" s="196" t="s">
        <v>187</v>
      </c>
      <c r="F22" s="196" t="s">
        <v>325</v>
      </c>
      <c r="G22" s="39">
        <v>1416492.4262999999</v>
      </c>
      <c r="H22" s="197">
        <v>1534486.24541079</v>
      </c>
      <c r="I22" s="197">
        <v>19955689.671710789</v>
      </c>
      <c r="J22" s="197">
        <v>935797.13405603997</v>
      </c>
      <c r="K22" s="197">
        <v>1703961.3169327499</v>
      </c>
      <c r="L22" s="197">
        <v>276318.05139450001</v>
      </c>
      <c r="M22" s="197">
        <v>552636.10278900003</v>
      </c>
      <c r="N22" s="197">
        <v>92106.017131500004</v>
      </c>
      <c r="O22" s="197">
        <v>981850.14262179006</v>
      </c>
      <c r="P22" s="197">
        <v>4542668.7649255805</v>
      </c>
      <c r="Q22" s="197">
        <v>24498358.43663637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</row>
    <row r="23" spans="1:225" s="49" customFormat="1" ht="30" customHeight="1" x14ac:dyDescent="0.2">
      <c r="A23" s="192">
        <v>11</v>
      </c>
      <c r="B23" s="193" t="s">
        <v>326</v>
      </c>
      <c r="C23" s="194">
        <v>509488</v>
      </c>
      <c r="D23" s="193" t="s">
        <v>192</v>
      </c>
      <c r="E23" s="196" t="s">
        <v>187</v>
      </c>
      <c r="F23" s="196" t="s">
        <v>325</v>
      </c>
      <c r="G23" s="39">
        <v>1712615.9295000001</v>
      </c>
      <c r="H23" s="197">
        <v>1855276.8364273498</v>
      </c>
      <c r="I23" s="197">
        <v>24127507.765927348</v>
      </c>
      <c r="J23" s="197">
        <v>1131429.3312185998</v>
      </c>
      <c r="K23" s="197">
        <v>2060181.3609787498</v>
      </c>
      <c r="L23" s="197">
        <v>334083.46394249995</v>
      </c>
      <c r="M23" s="197">
        <v>668166.9278849999</v>
      </c>
      <c r="N23" s="197">
        <v>111361.15464749999</v>
      </c>
      <c r="O23" s="197">
        <v>1187109.9085423499</v>
      </c>
      <c r="P23" s="197">
        <v>5492332.1472146995</v>
      </c>
      <c r="Q23" s="197">
        <v>29619839.913142048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</row>
    <row r="24" spans="1:225" s="49" customFormat="1" ht="30" customHeight="1" x14ac:dyDescent="0.2">
      <c r="A24" s="34"/>
      <c r="B24" s="55" t="s">
        <v>327</v>
      </c>
      <c r="C24" s="56"/>
      <c r="D24" s="57"/>
      <c r="E24" s="58"/>
      <c r="F24" s="58"/>
      <c r="G24" s="59">
        <v>6551508.8477999996</v>
      </c>
      <c r="H24" s="59">
        <v>7097249.5348217394</v>
      </c>
      <c r="I24" s="59">
        <v>92298324.382621735</v>
      </c>
      <c r="J24" s="59">
        <v>4328214.6022682395</v>
      </c>
      <c r="K24" s="59">
        <v>7881099.4234214993</v>
      </c>
      <c r="L24" s="59">
        <v>1278016.1227170001</v>
      </c>
      <c r="M24" s="59">
        <v>2556032.2454340002</v>
      </c>
      <c r="N24" s="59">
        <v>426005.37423900003</v>
      </c>
      <c r="O24" s="59">
        <v>4541217.2893877402</v>
      </c>
      <c r="P24" s="59">
        <v>21010585.057467479</v>
      </c>
      <c r="Q24" s="59">
        <v>113308909.44008923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</row>
    <row r="25" spans="1:225" s="49" customFormat="1" ht="30" customHeight="1" x14ac:dyDescent="0.2">
      <c r="A25" s="192">
        <v>62</v>
      </c>
      <c r="B25" s="193" t="s">
        <v>143</v>
      </c>
      <c r="C25" s="194" t="s">
        <v>227</v>
      </c>
      <c r="D25" s="195" t="s">
        <v>50</v>
      </c>
      <c r="E25" s="196" t="s">
        <v>121</v>
      </c>
      <c r="F25" s="196" t="s">
        <v>328</v>
      </c>
      <c r="G25" s="39">
        <v>836729.17440000002</v>
      </c>
      <c r="H25" s="197">
        <v>906428.71462751995</v>
      </c>
      <c r="I25" s="197">
        <v>11787925.889027519</v>
      </c>
      <c r="J25" s="197">
        <v>552780.05645952001</v>
      </c>
      <c r="K25" s="197">
        <v>1006538.4886319999</v>
      </c>
      <c r="L25" s="197">
        <v>163222.457616</v>
      </c>
      <c r="M25" s="197">
        <v>326444.915232</v>
      </c>
      <c r="N25" s="197">
        <v>54407.485871999997</v>
      </c>
      <c r="O25" s="197">
        <v>579983.79939552001</v>
      </c>
      <c r="P25" s="197">
        <v>2683377.2032070402</v>
      </c>
      <c r="Q25" s="197">
        <v>14471303.092234559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</row>
    <row r="26" spans="1:225" s="49" customFormat="1" ht="30" customHeight="1" x14ac:dyDescent="0.2">
      <c r="A26" s="192">
        <v>13</v>
      </c>
      <c r="B26" s="193" t="s">
        <v>17</v>
      </c>
      <c r="C26" s="194" t="s">
        <v>257</v>
      </c>
      <c r="D26" s="195" t="s">
        <v>19</v>
      </c>
      <c r="E26" s="204" t="s">
        <v>121</v>
      </c>
      <c r="F26" s="204" t="s">
        <v>328</v>
      </c>
      <c r="G26" s="39">
        <v>1557215.6144999999</v>
      </c>
      <c r="H26" s="197">
        <v>1686931.6751878501</v>
      </c>
      <c r="I26" s="197">
        <v>21938212.28968785</v>
      </c>
      <c r="J26" s="197">
        <v>1028765.0552166001</v>
      </c>
      <c r="K26" s="197">
        <v>1873243.4568412502</v>
      </c>
      <c r="L26" s="197">
        <v>303769.2092175</v>
      </c>
      <c r="M26" s="197">
        <v>607538.418435</v>
      </c>
      <c r="N26" s="197">
        <v>101256.4030725</v>
      </c>
      <c r="O26" s="197">
        <v>1079393.25675285</v>
      </c>
      <c r="P26" s="197">
        <v>4993965.7995357001</v>
      </c>
      <c r="Q26" s="197">
        <v>26932178.089223549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</row>
    <row r="27" spans="1:225" s="49" customFormat="1" ht="30" customHeight="1" x14ac:dyDescent="0.2">
      <c r="A27" s="192">
        <v>38</v>
      </c>
      <c r="B27" s="193" t="s">
        <v>37</v>
      </c>
      <c r="C27" s="198" t="s">
        <v>39</v>
      </c>
      <c r="D27" s="195" t="s">
        <v>40</v>
      </c>
      <c r="E27" s="204" t="s">
        <v>121</v>
      </c>
      <c r="F27" s="204" t="s">
        <v>328</v>
      </c>
      <c r="G27" s="39">
        <v>1551952.7205000001</v>
      </c>
      <c r="H27" s="197">
        <v>1681230.38211765</v>
      </c>
      <c r="I27" s="197">
        <v>21864068.102617651</v>
      </c>
      <c r="J27" s="197">
        <v>1025288.1562014</v>
      </c>
      <c r="K27" s="197">
        <v>1866912.4891462501</v>
      </c>
      <c r="L27" s="197">
        <v>302742.56580749998</v>
      </c>
      <c r="M27" s="197">
        <v>605485.13161499996</v>
      </c>
      <c r="N27" s="197">
        <v>100914.1886025</v>
      </c>
      <c r="O27" s="197">
        <v>1075745.2505026499</v>
      </c>
      <c r="P27" s="197">
        <v>4977087.7818753002</v>
      </c>
      <c r="Q27" s="197">
        <v>26841155.884492952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</row>
    <row r="28" spans="1:225" s="49" customFormat="1" ht="30" customHeight="1" x14ac:dyDescent="0.2">
      <c r="A28" s="34"/>
      <c r="B28" s="55" t="s">
        <v>329</v>
      </c>
      <c r="C28" s="56"/>
      <c r="D28" s="57"/>
      <c r="E28" s="58"/>
      <c r="F28" s="58" t="s">
        <v>328</v>
      </c>
      <c r="G28" s="59">
        <v>3945897.5093999999</v>
      </c>
      <c r="H28" s="59">
        <v>4274590.7719330201</v>
      </c>
      <c r="I28" s="59">
        <v>55590206.281333022</v>
      </c>
      <c r="J28" s="59">
        <v>2606833.2678775201</v>
      </c>
      <c r="K28" s="59">
        <v>4746694.4346195003</v>
      </c>
      <c r="L28" s="59">
        <v>769734.23264100007</v>
      </c>
      <c r="M28" s="59">
        <v>1539468.4652820001</v>
      </c>
      <c r="N28" s="59">
        <v>256578.07754700002</v>
      </c>
      <c r="O28" s="59">
        <v>2735122.30665102</v>
      </c>
      <c r="P28" s="59">
        <v>12654430.784618041</v>
      </c>
      <c r="Q28" s="59">
        <v>68244637.065951064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</row>
    <row r="29" spans="1:225" s="49" customFormat="1" ht="30" customHeight="1" x14ac:dyDescent="0.2">
      <c r="A29" s="205">
        <v>61</v>
      </c>
      <c r="B29" s="199" t="s">
        <v>205</v>
      </c>
      <c r="C29" s="206" t="s">
        <v>59</v>
      </c>
      <c r="D29" s="202" t="s">
        <v>330</v>
      </c>
      <c r="E29" s="207" t="s">
        <v>120</v>
      </c>
      <c r="F29" s="207" t="s">
        <v>120</v>
      </c>
      <c r="G29" s="39">
        <v>1161280.0521</v>
      </c>
      <c r="H29" s="203">
        <v>1258014.6804399299</v>
      </c>
      <c r="I29" s="203">
        <v>16360231.732539929</v>
      </c>
      <c r="J29" s="203">
        <v>767192.62624667992</v>
      </c>
      <c r="K29" s="203">
        <v>1396955.07731925</v>
      </c>
      <c r="L29" s="203">
        <v>226533.25578149999</v>
      </c>
      <c r="M29" s="203">
        <v>453066.51156299998</v>
      </c>
      <c r="N29" s="203">
        <v>75511.085260499996</v>
      </c>
      <c r="O29" s="203">
        <v>804948.16887692991</v>
      </c>
      <c r="P29" s="203">
        <v>3724206.7250478603</v>
      </c>
      <c r="Q29" s="203">
        <v>20084438.45758779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</row>
    <row r="30" spans="1:225" s="49" customFormat="1" ht="30" customHeight="1" x14ac:dyDescent="0.2">
      <c r="A30" s="192">
        <v>70</v>
      </c>
      <c r="B30" s="193" t="s">
        <v>143</v>
      </c>
      <c r="C30" s="194" t="s">
        <v>60</v>
      </c>
      <c r="D30" s="195" t="s">
        <v>61</v>
      </c>
      <c r="E30" s="196" t="s">
        <v>120</v>
      </c>
      <c r="F30" s="196" t="s">
        <v>120</v>
      </c>
      <c r="G30" s="39">
        <v>1153923.4959</v>
      </c>
      <c r="H30" s="197">
        <v>1250045.3231084698</v>
      </c>
      <c r="I30" s="197">
        <v>16256591.81900847</v>
      </c>
      <c r="J30" s="197">
        <v>762332.56199171999</v>
      </c>
      <c r="K30" s="197">
        <v>1388105.5508707499</v>
      </c>
      <c r="L30" s="197">
        <v>225098.19743849998</v>
      </c>
      <c r="M30" s="197">
        <v>450196.39487699996</v>
      </c>
      <c r="N30" s="197">
        <v>75032.732479500002</v>
      </c>
      <c r="O30" s="197">
        <v>799848.92823146994</v>
      </c>
      <c r="P30" s="197">
        <v>3700614.3658889392</v>
      </c>
      <c r="Q30" s="197">
        <v>19957206.184897408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</row>
    <row r="31" spans="1:225" s="49" customFormat="1" ht="30" customHeight="1" x14ac:dyDescent="0.2">
      <c r="A31" s="192">
        <v>71</v>
      </c>
      <c r="B31" s="193" t="s">
        <v>143</v>
      </c>
      <c r="C31" s="194" t="s">
        <v>62</v>
      </c>
      <c r="D31" s="195" t="s">
        <v>63</v>
      </c>
      <c r="E31" s="196" t="s">
        <v>120</v>
      </c>
      <c r="F31" s="196" t="s">
        <v>120</v>
      </c>
      <c r="G31" s="39">
        <v>1039253.8821</v>
      </c>
      <c r="H31" s="197">
        <v>1125823.7304789301</v>
      </c>
      <c r="I31" s="197">
        <v>14641114.61257893</v>
      </c>
      <c r="J31" s="197">
        <v>686576.77681068005</v>
      </c>
      <c r="K31" s="197">
        <v>1250164.4065942501</v>
      </c>
      <c r="L31" s="197">
        <v>202729.3632315</v>
      </c>
      <c r="M31" s="197">
        <v>405458.726463</v>
      </c>
      <c r="N31" s="197">
        <v>67576.45441050001</v>
      </c>
      <c r="O31" s="197">
        <v>720365.00401593</v>
      </c>
      <c r="P31" s="197">
        <v>3332870.7315258598</v>
      </c>
      <c r="Q31" s="197">
        <v>17973985.344104789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</row>
    <row r="32" spans="1:225" s="49" customFormat="1" ht="30" customHeight="1" x14ac:dyDescent="0.2">
      <c r="A32" s="192">
        <v>33</v>
      </c>
      <c r="B32" s="193" t="s">
        <v>17</v>
      </c>
      <c r="C32" s="194" t="s">
        <v>35</v>
      </c>
      <c r="D32" s="195" t="s">
        <v>36</v>
      </c>
      <c r="E32" s="196" t="s">
        <v>120</v>
      </c>
      <c r="F32" s="196" t="s">
        <v>120</v>
      </c>
      <c r="G32" s="39">
        <v>1597966.8074999999</v>
      </c>
      <c r="H32" s="197">
        <v>1731077.4425647501</v>
      </c>
      <c r="I32" s="197">
        <v>22512319.250064753</v>
      </c>
      <c r="J32" s="197">
        <v>1055687.0838210003</v>
      </c>
      <c r="K32" s="197">
        <v>1922264.8671937503</v>
      </c>
      <c r="L32" s="197">
        <v>311718.62711250008</v>
      </c>
      <c r="M32" s="197">
        <v>623437.25422500016</v>
      </c>
      <c r="N32" s="197">
        <v>103906.20903750003</v>
      </c>
      <c r="O32" s="197">
        <v>1107640.1883397503</v>
      </c>
      <c r="P32" s="197">
        <v>5124654.2297295015</v>
      </c>
      <c r="Q32" s="197">
        <v>27636973.479794256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</row>
    <row r="33" spans="1:225" s="49" customFormat="1" ht="30" customHeight="1" x14ac:dyDescent="0.2">
      <c r="A33" s="34"/>
      <c r="B33" s="55" t="s">
        <v>331</v>
      </c>
      <c r="C33" s="56"/>
      <c r="D33" s="57"/>
      <c r="E33" s="58"/>
      <c r="F33" s="58" t="s">
        <v>120</v>
      </c>
      <c r="G33" s="59">
        <v>4952424.2375999996</v>
      </c>
      <c r="H33" s="59">
        <v>5364961.1765920799</v>
      </c>
      <c r="I33" s="59">
        <v>69770257.41419208</v>
      </c>
      <c r="J33" s="59">
        <v>3271789.0488700802</v>
      </c>
      <c r="K33" s="59">
        <v>5957489.9019780001</v>
      </c>
      <c r="L33" s="59">
        <v>966079.44356400007</v>
      </c>
      <c r="M33" s="59">
        <v>1932158.8871280001</v>
      </c>
      <c r="N33" s="59">
        <v>322026.48118800006</v>
      </c>
      <c r="O33" s="59">
        <v>3432802.2894640802</v>
      </c>
      <c r="P33" s="59">
        <v>15882346.052192161</v>
      </c>
      <c r="Q33" s="59">
        <v>85652603.466384247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</row>
    <row r="34" spans="1:225" s="49" customFormat="1" ht="30" customHeight="1" x14ac:dyDescent="0.2">
      <c r="A34" s="34">
        <v>12</v>
      </c>
      <c r="B34" s="50" t="s">
        <v>17</v>
      </c>
      <c r="C34" s="51" t="s">
        <v>258</v>
      </c>
      <c r="D34" s="52" t="s">
        <v>18</v>
      </c>
      <c r="E34" s="60" t="s">
        <v>118</v>
      </c>
      <c r="F34" s="60" t="s">
        <v>110</v>
      </c>
      <c r="G34" s="39">
        <v>1466296.4967</v>
      </c>
      <c r="H34" s="54">
        <v>1588438.99487511</v>
      </c>
      <c r="I34" s="54">
        <v>20657334.491575111</v>
      </c>
      <c r="J34" s="54">
        <v>968699.89123235992</v>
      </c>
      <c r="K34" s="54">
        <v>1763872.8334447499</v>
      </c>
      <c r="L34" s="54">
        <v>286033.43245049997</v>
      </c>
      <c r="M34" s="54">
        <v>572066.86490099994</v>
      </c>
      <c r="N34" s="54">
        <v>95344.477483499999</v>
      </c>
      <c r="O34" s="54">
        <v>1016372.1299741101</v>
      </c>
      <c r="P34" s="54">
        <v>4702389.62948622</v>
      </c>
      <c r="Q34" s="54">
        <v>25359724.121061333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</row>
    <row r="35" spans="1:225" s="49" customFormat="1" ht="30" customHeight="1" x14ac:dyDescent="0.2">
      <c r="A35" s="34">
        <v>42</v>
      </c>
      <c r="B35" s="50" t="s">
        <v>37</v>
      </c>
      <c r="C35" s="61">
        <v>501094</v>
      </c>
      <c r="D35" s="52" t="s">
        <v>136</v>
      </c>
      <c r="E35" s="62" t="s">
        <v>110</v>
      </c>
      <c r="F35" s="62" t="s">
        <v>110</v>
      </c>
      <c r="G35" s="39">
        <v>1406485.4306999999</v>
      </c>
      <c r="H35" s="54">
        <v>1523645.6670773099</v>
      </c>
      <c r="I35" s="54">
        <v>19814710.097777311</v>
      </c>
      <c r="J35" s="54">
        <v>929186.07307955995</v>
      </c>
      <c r="K35" s="54">
        <v>1691923.4598397501</v>
      </c>
      <c r="L35" s="54">
        <v>274365.96646049997</v>
      </c>
      <c r="M35" s="54">
        <v>548731.93292099994</v>
      </c>
      <c r="N35" s="54">
        <v>91455.322153500005</v>
      </c>
      <c r="O35" s="54">
        <v>974913.73415630998</v>
      </c>
      <c r="P35" s="54">
        <v>4510576.4886106197</v>
      </c>
      <c r="Q35" s="54">
        <v>24325286.586387932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</row>
    <row r="36" spans="1:225" s="49" customFormat="1" ht="30" customHeight="1" x14ac:dyDescent="0.2">
      <c r="A36" s="34">
        <v>3</v>
      </c>
      <c r="B36" s="50" t="s">
        <v>108</v>
      </c>
      <c r="C36" s="51" t="s">
        <v>276</v>
      </c>
      <c r="D36" s="52" t="s">
        <v>182</v>
      </c>
      <c r="E36" s="53" t="s">
        <v>110</v>
      </c>
      <c r="F36" s="53" t="s">
        <v>110</v>
      </c>
      <c r="G36" s="39">
        <v>1709240.7801000001</v>
      </c>
      <c r="H36" s="54">
        <v>1851620.5370823299</v>
      </c>
      <c r="I36" s="54">
        <v>24079958.317182329</v>
      </c>
      <c r="J36" s="54">
        <v>1129199.5592290799</v>
      </c>
      <c r="K36" s="54">
        <v>2056121.2446592499</v>
      </c>
      <c r="L36" s="54">
        <v>333425.06670149998</v>
      </c>
      <c r="M36" s="54">
        <v>666850.13340299996</v>
      </c>
      <c r="N36" s="54">
        <v>111141.6889005</v>
      </c>
      <c r="O36" s="54">
        <v>0</v>
      </c>
      <c r="P36" s="54">
        <v>4296737.69289333</v>
      </c>
      <c r="Q36" s="54">
        <v>28376696.010075659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</row>
    <row r="37" spans="1:225" ht="30" customHeight="1" x14ac:dyDescent="0.2">
      <c r="A37" s="34">
        <v>79</v>
      </c>
      <c r="B37" s="50" t="s">
        <v>67</v>
      </c>
      <c r="C37" s="50" t="s">
        <v>278</v>
      </c>
      <c r="D37" s="52" t="s">
        <v>68</v>
      </c>
      <c r="E37" s="62" t="s">
        <v>303</v>
      </c>
      <c r="F37" s="62" t="s">
        <v>110</v>
      </c>
      <c r="G37" s="39">
        <v>585339.77040000004</v>
      </c>
      <c r="H37" s="54">
        <v>634098.57327431999</v>
      </c>
      <c r="I37" s="54">
        <v>8246326.3436743198</v>
      </c>
      <c r="J37" s="54">
        <v>386701.17073631997</v>
      </c>
      <c r="K37" s="54">
        <v>704131.06876199995</v>
      </c>
      <c r="L37" s="54">
        <v>114183.416556</v>
      </c>
      <c r="M37" s="54">
        <v>228366.83311199999</v>
      </c>
      <c r="N37" s="54">
        <v>38061.138851999996</v>
      </c>
      <c r="O37" s="54">
        <v>405731.74016231997</v>
      </c>
      <c r="P37" s="54">
        <v>1877175.36818064</v>
      </c>
      <c r="Q37" s="54">
        <v>10123501.711854961</v>
      </c>
    </row>
    <row r="38" spans="1:225" ht="30" customHeight="1" x14ac:dyDescent="0.2">
      <c r="A38" s="34">
        <v>92</v>
      </c>
      <c r="B38" s="50" t="s">
        <v>97</v>
      </c>
      <c r="C38" s="61" t="s">
        <v>80</v>
      </c>
      <c r="D38" s="52" t="s">
        <v>81</v>
      </c>
      <c r="E38" s="60" t="s">
        <v>110</v>
      </c>
      <c r="F38" s="60" t="s">
        <v>110</v>
      </c>
      <c r="G38" s="39">
        <v>529265.20920000004</v>
      </c>
      <c r="H38" s="54">
        <v>573353.00112636003</v>
      </c>
      <c r="I38" s="54">
        <v>7456342.2103263605</v>
      </c>
      <c r="J38" s="54">
        <v>349655.85182735999</v>
      </c>
      <c r="K38" s="54">
        <v>636676.50185100001</v>
      </c>
      <c r="L38" s="54">
        <v>103244.83813800001</v>
      </c>
      <c r="M38" s="54">
        <v>206489.67627600001</v>
      </c>
      <c r="N38" s="54">
        <v>34414.946046000005</v>
      </c>
      <c r="O38" s="54">
        <v>366863.32485036005</v>
      </c>
      <c r="P38" s="54">
        <v>1697345.1389887203</v>
      </c>
      <c r="Q38" s="54">
        <v>9153687.3493150808</v>
      </c>
    </row>
    <row r="39" spans="1:225" s="49" customFormat="1" ht="30" customHeight="1" x14ac:dyDescent="0.2">
      <c r="A39" s="43"/>
      <c r="B39" s="44" t="s">
        <v>332</v>
      </c>
      <c r="C39" s="45"/>
      <c r="D39" s="46"/>
      <c r="E39" s="46"/>
      <c r="F39" s="46"/>
      <c r="G39" s="47">
        <v>5696627.6870999997</v>
      </c>
      <c r="H39" s="47">
        <v>6171156.7734354306</v>
      </c>
      <c r="I39" s="47">
        <v>80254671.460535422</v>
      </c>
      <c r="J39" s="47">
        <v>3763442.5461046798</v>
      </c>
      <c r="K39" s="47">
        <v>6852725.1085567493</v>
      </c>
      <c r="L39" s="47">
        <v>1111252.7203065001</v>
      </c>
      <c r="M39" s="47">
        <v>2222505.4406130002</v>
      </c>
      <c r="N39" s="47">
        <v>370417.57343550003</v>
      </c>
      <c r="O39" s="47">
        <v>2763880.9291431</v>
      </c>
      <c r="P39" s="47">
        <v>17084224.318159528</v>
      </c>
      <c r="Q39" s="47">
        <v>97338895.778694957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</row>
    <row r="40" spans="1:225" ht="30" customHeight="1" x14ac:dyDescent="0.2">
      <c r="A40" s="34">
        <v>37</v>
      </c>
      <c r="B40" s="50" t="s">
        <v>37</v>
      </c>
      <c r="C40" s="61" t="s">
        <v>38</v>
      </c>
      <c r="D40" s="52" t="s">
        <v>203</v>
      </c>
      <c r="E40" s="62" t="s">
        <v>300</v>
      </c>
      <c r="F40" s="62" t="s">
        <v>333</v>
      </c>
      <c r="G40" s="39">
        <v>1399383.2727000001</v>
      </c>
      <c r="H40" s="54">
        <v>1515951.8993159099</v>
      </c>
      <c r="I40" s="54">
        <v>19714654.172015909</v>
      </c>
      <c r="J40" s="54">
        <v>924494.07545315998</v>
      </c>
      <c r="K40" s="54">
        <v>1683379.96022475</v>
      </c>
      <c r="L40" s="54">
        <v>272980.53409049998</v>
      </c>
      <c r="M40" s="54">
        <v>545961.06818099995</v>
      </c>
      <c r="N40" s="54">
        <v>90993.511363500002</v>
      </c>
      <c r="O40" s="54">
        <v>969990.83113491</v>
      </c>
      <c r="P40" s="54">
        <v>4487799.9804478195</v>
      </c>
      <c r="Q40" s="54">
        <v>24202454.152463727</v>
      </c>
    </row>
    <row r="41" spans="1:225" ht="30" customHeight="1" x14ac:dyDescent="0.2">
      <c r="A41" s="34">
        <v>41</v>
      </c>
      <c r="B41" s="50" t="s">
        <v>37</v>
      </c>
      <c r="C41" s="61">
        <v>400909505017</v>
      </c>
      <c r="D41" s="52" t="s">
        <v>204</v>
      </c>
      <c r="E41" s="62" t="s">
        <v>300</v>
      </c>
      <c r="F41" s="62" t="s">
        <v>333</v>
      </c>
      <c r="G41" s="39">
        <v>1318453.1577000001</v>
      </c>
      <c r="H41" s="54">
        <v>1428280.30573641</v>
      </c>
      <c r="I41" s="54">
        <v>18574502.46343641</v>
      </c>
      <c r="J41" s="54">
        <v>871028.08561115991</v>
      </c>
      <c r="K41" s="54">
        <v>1586025.5495872498</v>
      </c>
      <c r="L41" s="54">
        <v>257193.33236549995</v>
      </c>
      <c r="M41" s="54">
        <v>514386.66473099991</v>
      </c>
      <c r="N41" s="54">
        <v>85731.110788499995</v>
      </c>
      <c r="O41" s="54">
        <v>913893.64100540988</v>
      </c>
      <c r="P41" s="54">
        <v>4228258.3840888198</v>
      </c>
      <c r="Q41" s="54">
        <v>22802760.847525232</v>
      </c>
    </row>
    <row r="42" spans="1:225" ht="30" customHeight="1" x14ac:dyDescent="0.2">
      <c r="A42" s="34">
        <v>8</v>
      </c>
      <c r="B42" s="50" t="s">
        <v>15</v>
      </c>
      <c r="C42" s="51" t="s">
        <v>269</v>
      </c>
      <c r="D42" s="37" t="s">
        <v>334</v>
      </c>
      <c r="E42" s="62" t="s">
        <v>300</v>
      </c>
      <c r="F42" s="62" t="s">
        <v>333</v>
      </c>
      <c r="G42" s="39">
        <v>1639057.8644999999</v>
      </c>
      <c r="H42" s="54">
        <v>1775591.3846128501</v>
      </c>
      <c r="I42" s="54">
        <v>23091214.249112852</v>
      </c>
      <c r="J42" s="54">
        <v>1082833.6415166</v>
      </c>
      <c r="K42" s="54">
        <v>1971695.11496625</v>
      </c>
      <c r="L42" s="54">
        <v>319734.34296749998</v>
      </c>
      <c r="M42" s="54">
        <v>639468.68593499996</v>
      </c>
      <c r="N42" s="54">
        <v>106578.11432250001</v>
      </c>
      <c r="O42" s="54">
        <v>1136122.69867785</v>
      </c>
      <c r="P42" s="54">
        <v>5256432.5983856991</v>
      </c>
      <c r="Q42" s="54">
        <v>28347646.847498551</v>
      </c>
    </row>
    <row r="43" spans="1:225" ht="30" customHeight="1" x14ac:dyDescent="0.2">
      <c r="A43" s="34">
        <v>81</v>
      </c>
      <c r="B43" s="50" t="s">
        <v>69</v>
      </c>
      <c r="C43" s="61" t="s">
        <v>281</v>
      </c>
      <c r="D43" s="52" t="s">
        <v>144</v>
      </c>
      <c r="E43" s="62" t="s">
        <v>300</v>
      </c>
      <c r="F43" s="62" t="s">
        <v>333</v>
      </c>
      <c r="G43" s="39">
        <v>462074.09639999998</v>
      </c>
      <c r="H43" s="54">
        <v>500564.86863012001</v>
      </c>
      <c r="I43" s="54">
        <v>6509746.9650301198</v>
      </c>
      <c r="J43" s="54">
        <v>305266.45049711998</v>
      </c>
      <c r="K43" s="54">
        <v>555849.34391699999</v>
      </c>
      <c r="L43" s="54">
        <v>90137.731446000005</v>
      </c>
      <c r="M43" s="54">
        <v>180275.46289200001</v>
      </c>
      <c r="N43" s="54">
        <v>30045.910482000003</v>
      </c>
      <c r="O43" s="54">
        <v>320289.40573812003</v>
      </c>
      <c r="P43" s="54">
        <v>1481864.3049722402</v>
      </c>
      <c r="Q43" s="54">
        <v>7991611.2700023595</v>
      </c>
    </row>
    <row r="44" spans="1:225" s="49" customFormat="1" ht="30" customHeight="1" x14ac:dyDescent="0.2">
      <c r="A44" s="43"/>
      <c r="B44" s="44" t="s">
        <v>335</v>
      </c>
      <c r="C44" s="45"/>
      <c r="D44" s="46"/>
      <c r="E44" s="46"/>
      <c r="F44" s="46"/>
      <c r="G44" s="47">
        <v>4818968.3913000003</v>
      </c>
      <c r="H44" s="47">
        <v>5220388.4582952894</v>
      </c>
      <c r="I44" s="47">
        <v>67890117.849595293</v>
      </c>
      <c r="J44" s="47">
        <v>3183622.2530780402</v>
      </c>
      <c r="K44" s="47">
        <v>5796949.9686952503</v>
      </c>
      <c r="L44" s="47">
        <v>940045.94086949993</v>
      </c>
      <c r="M44" s="47">
        <v>1880091.8817389999</v>
      </c>
      <c r="N44" s="47">
        <v>313348.64695650002</v>
      </c>
      <c r="O44" s="47">
        <v>3340296.5765562896</v>
      </c>
      <c r="P44" s="47">
        <v>15454355.267894579</v>
      </c>
      <c r="Q44" s="47">
        <v>83344473.117489874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</row>
    <row r="45" spans="1:225" ht="30" customHeight="1" x14ac:dyDescent="0.2">
      <c r="A45" s="63">
        <v>52</v>
      </c>
      <c r="B45" s="35" t="s">
        <v>95</v>
      </c>
      <c r="C45" s="64">
        <v>300953</v>
      </c>
      <c r="D45" s="43" t="s">
        <v>336</v>
      </c>
      <c r="E45" s="43" t="s">
        <v>302</v>
      </c>
      <c r="F45" s="43" t="s">
        <v>302</v>
      </c>
      <c r="G45" s="39">
        <v>1189681.1871</v>
      </c>
      <c r="H45" s="39">
        <v>1288781.62998543</v>
      </c>
      <c r="I45" s="39">
        <v>16760349.81708543</v>
      </c>
      <c r="J45" s="39">
        <v>785955.66390468006</v>
      </c>
      <c r="K45" s="39">
        <v>1431120.05730675</v>
      </c>
      <c r="L45" s="39">
        <v>232073.5228065</v>
      </c>
      <c r="M45" s="39">
        <v>464147.04561299999</v>
      </c>
      <c r="N45" s="39">
        <v>77357.840935500004</v>
      </c>
      <c r="O45" s="39">
        <v>824634.58437242999</v>
      </c>
      <c r="P45" s="39">
        <v>3815288.7149388604</v>
      </c>
      <c r="Q45" s="39">
        <v>20575638.53202429</v>
      </c>
    </row>
    <row r="46" spans="1:225" ht="30" customHeight="1" x14ac:dyDescent="0.2">
      <c r="A46" s="34">
        <v>53</v>
      </c>
      <c r="B46" s="35" t="s">
        <v>95</v>
      </c>
      <c r="C46" s="36" t="s">
        <v>234</v>
      </c>
      <c r="D46" s="37" t="s">
        <v>46</v>
      </c>
      <c r="E46" s="53" t="s">
        <v>302</v>
      </c>
      <c r="F46" s="53" t="s">
        <v>302</v>
      </c>
      <c r="G46" s="39">
        <v>1357779.9206999999</v>
      </c>
      <c r="H46" s="54">
        <v>1470882.9880943098</v>
      </c>
      <c r="I46" s="54">
        <v>19128541.90879431</v>
      </c>
      <c r="J46" s="54">
        <v>897009.07317155995</v>
      </c>
      <c r="K46" s="54">
        <v>1633333.4501647498</v>
      </c>
      <c r="L46" s="54">
        <v>264864.88381049997</v>
      </c>
      <c r="M46" s="54">
        <v>529729.76762099995</v>
      </c>
      <c r="N46" s="54">
        <v>88288.294603499991</v>
      </c>
      <c r="O46" s="54">
        <v>941153.22047330998</v>
      </c>
      <c r="P46" s="54">
        <v>4354378.6898446195</v>
      </c>
      <c r="Q46" s="54">
        <v>23482920.598638929</v>
      </c>
    </row>
    <row r="47" spans="1:225" ht="30" customHeight="1" x14ac:dyDescent="0.2">
      <c r="A47" s="34">
        <v>54</v>
      </c>
      <c r="B47" s="50" t="s">
        <v>95</v>
      </c>
      <c r="C47" s="51" t="s">
        <v>235</v>
      </c>
      <c r="D47" s="52" t="s">
        <v>47</v>
      </c>
      <c r="E47" s="53" t="s">
        <v>302</v>
      </c>
      <c r="F47" s="53" t="s">
        <v>302</v>
      </c>
      <c r="G47" s="39">
        <v>1525020.4976999999</v>
      </c>
      <c r="H47" s="54">
        <v>1652054.7051584099</v>
      </c>
      <c r="I47" s="54">
        <v>21484644.202858407</v>
      </c>
      <c r="J47" s="54">
        <v>1007495.5464831599</v>
      </c>
      <c r="K47" s="54">
        <v>1834514.5285372499</v>
      </c>
      <c r="L47" s="54">
        <v>297488.84246549994</v>
      </c>
      <c r="M47" s="54">
        <v>594977.68493099988</v>
      </c>
      <c r="N47" s="54">
        <v>99162.947488499995</v>
      </c>
      <c r="O47" s="54">
        <v>1057077.0202274099</v>
      </c>
      <c r="P47" s="54">
        <v>4890716.570132819</v>
      </c>
      <c r="Q47" s="54">
        <v>26375360.772991225</v>
      </c>
    </row>
    <row r="48" spans="1:225" ht="30" customHeight="1" x14ac:dyDescent="0.2">
      <c r="A48" s="34">
        <v>15</v>
      </c>
      <c r="B48" s="50" t="s">
        <v>17</v>
      </c>
      <c r="C48" s="51" t="s">
        <v>252</v>
      </c>
      <c r="D48" s="52" t="s">
        <v>21</v>
      </c>
      <c r="E48" s="53" t="s">
        <v>302</v>
      </c>
      <c r="F48" s="53" t="s">
        <v>302</v>
      </c>
      <c r="G48" s="39">
        <v>1887962.7627000001</v>
      </c>
      <c r="H48" s="54">
        <v>2045230.0608329098</v>
      </c>
      <c r="I48" s="54">
        <v>26597811.823532909</v>
      </c>
      <c r="J48" s="54">
        <v>1247271.1535451598</v>
      </c>
      <c r="K48" s="54">
        <v>2271113.8130497499</v>
      </c>
      <c r="L48" s="54">
        <v>368288.72644049994</v>
      </c>
      <c r="M48" s="54">
        <v>736577.45288099989</v>
      </c>
      <c r="N48" s="54">
        <v>122762.90881349999</v>
      </c>
      <c r="O48" s="54">
        <v>1308652.60795191</v>
      </c>
      <c r="P48" s="54">
        <v>6054666.6626818199</v>
      </c>
      <c r="Q48" s="54">
        <v>32652478.486214727</v>
      </c>
    </row>
    <row r="49" spans="1:225" ht="30" customHeight="1" x14ac:dyDescent="0.2">
      <c r="A49" s="34">
        <v>9</v>
      </c>
      <c r="B49" s="50" t="s">
        <v>15</v>
      </c>
      <c r="C49" s="51" t="s">
        <v>270</v>
      </c>
      <c r="D49" s="37" t="s">
        <v>337</v>
      </c>
      <c r="E49" s="53" t="s">
        <v>302</v>
      </c>
      <c r="F49" s="53" t="s">
        <v>302</v>
      </c>
      <c r="G49" s="39">
        <v>1722007.1714999999</v>
      </c>
      <c r="H49" s="54">
        <v>1865450.3688859502</v>
      </c>
      <c r="I49" s="54">
        <v>24259812.54038595</v>
      </c>
      <c r="J49" s="54">
        <v>1137633.5983122</v>
      </c>
      <c r="K49" s="54">
        <v>2071478.50086375</v>
      </c>
      <c r="L49" s="54">
        <v>335915.43257250002</v>
      </c>
      <c r="M49" s="54">
        <v>671830.86514500005</v>
      </c>
      <c r="N49" s="54">
        <v>111971.81085750001</v>
      </c>
      <c r="O49" s="54">
        <v>1193619.50374095</v>
      </c>
      <c r="P49" s="54">
        <v>5522449.7114918996</v>
      </c>
      <c r="Q49" s="54">
        <v>29782262.251877852</v>
      </c>
    </row>
    <row r="50" spans="1:225" ht="30" customHeight="1" x14ac:dyDescent="0.2">
      <c r="A50" s="34">
        <v>95</v>
      </c>
      <c r="B50" s="50" t="s">
        <v>83</v>
      </c>
      <c r="C50" s="65">
        <v>408610505000</v>
      </c>
      <c r="D50" s="52" t="s">
        <v>208</v>
      </c>
      <c r="E50" s="53" t="s">
        <v>302</v>
      </c>
      <c r="F50" s="53" t="s">
        <v>302</v>
      </c>
      <c r="G50" s="39">
        <v>392807.81400000001</v>
      </c>
      <c r="H50" s="54">
        <v>425528.7049062</v>
      </c>
      <c r="I50" s="54">
        <v>5533916.5189062003</v>
      </c>
      <c r="J50" s="54">
        <v>259506.1009512</v>
      </c>
      <c r="K50" s="54">
        <v>472525.87279500003</v>
      </c>
      <c r="L50" s="54">
        <v>76625.817209999994</v>
      </c>
      <c r="M50" s="54">
        <v>153251.63441999999</v>
      </c>
      <c r="N50" s="54">
        <v>25541.93907</v>
      </c>
      <c r="O50" s="54">
        <v>272277.07048620004</v>
      </c>
      <c r="P50" s="54">
        <v>1259728.4349324</v>
      </c>
      <c r="Q50" s="54">
        <v>6793644.9538385998</v>
      </c>
    </row>
    <row r="51" spans="1:225" ht="30" customHeight="1" x14ac:dyDescent="0.2">
      <c r="A51" s="34">
        <v>99</v>
      </c>
      <c r="B51" s="50" t="s">
        <v>138</v>
      </c>
      <c r="C51" s="51" t="s">
        <v>226</v>
      </c>
      <c r="D51" s="52" t="s">
        <v>84</v>
      </c>
      <c r="E51" s="62" t="s">
        <v>302</v>
      </c>
      <c r="F51" s="62" t="s">
        <v>302</v>
      </c>
      <c r="G51" s="39">
        <v>438884.37599999999</v>
      </c>
      <c r="H51" s="54">
        <v>475443.44452080003</v>
      </c>
      <c r="I51" s="54">
        <v>6183047.8205208005</v>
      </c>
      <c r="J51" s="54">
        <v>289946.30230079999</v>
      </c>
      <c r="K51" s="54">
        <v>527953.40477999998</v>
      </c>
      <c r="L51" s="54">
        <v>85614.065640000001</v>
      </c>
      <c r="M51" s="54">
        <v>171228.13128</v>
      </c>
      <c r="N51" s="54">
        <v>28538.02188</v>
      </c>
      <c r="O51" s="54">
        <v>304215.31324079999</v>
      </c>
      <c r="P51" s="54">
        <v>1407495.2391216001</v>
      </c>
      <c r="Q51" s="54">
        <v>7590543.0596424006</v>
      </c>
    </row>
    <row r="52" spans="1:225" ht="30" customHeight="1" x14ac:dyDescent="0.2">
      <c r="A52" s="34" t="s">
        <v>201</v>
      </c>
      <c r="B52" s="50" t="s">
        <v>6</v>
      </c>
      <c r="C52" s="61" t="s">
        <v>115</v>
      </c>
      <c r="D52" s="66" t="s">
        <v>94</v>
      </c>
      <c r="E52" s="53" t="s">
        <v>302</v>
      </c>
      <c r="F52" s="53" t="s">
        <v>302</v>
      </c>
      <c r="G52" s="39">
        <v>1051699.9017</v>
      </c>
      <c r="H52" s="54">
        <v>1139306.50351161</v>
      </c>
      <c r="I52" s="54">
        <v>14816455.405211609</v>
      </c>
      <c r="J52" s="54">
        <v>694799.16420635988</v>
      </c>
      <c r="K52" s="54">
        <v>1265136.2734072499</v>
      </c>
      <c r="L52" s="54">
        <v>205157.23352549999</v>
      </c>
      <c r="M52" s="54">
        <v>410314.46705099999</v>
      </c>
      <c r="N52" s="54">
        <v>68385.744508499993</v>
      </c>
      <c r="O52" s="54"/>
      <c r="P52" s="54">
        <v>2643792.88269861</v>
      </c>
      <c r="Q52" s="54">
        <v>17460248.287910219</v>
      </c>
    </row>
    <row r="53" spans="1:225" s="49" customFormat="1" ht="30" customHeight="1" x14ac:dyDescent="0.2">
      <c r="A53" s="43"/>
      <c r="B53" s="44" t="s">
        <v>338</v>
      </c>
      <c r="C53" s="45"/>
      <c r="D53" s="46"/>
      <c r="E53" s="46"/>
      <c r="F53" s="46"/>
      <c r="G53" s="47">
        <v>9565843.6313999984</v>
      </c>
      <c r="H53" s="47">
        <v>10362678.405895619</v>
      </c>
      <c r="I53" s="47">
        <v>134764580.03729561</v>
      </c>
      <c r="J53" s="47">
        <v>6319616.6028751191</v>
      </c>
      <c r="K53" s="47">
        <v>11507175.900904501</v>
      </c>
      <c r="L53" s="47">
        <v>1866028.5244709998</v>
      </c>
      <c r="M53" s="47">
        <v>3732057.0489419997</v>
      </c>
      <c r="N53" s="47">
        <v>622009.50815699995</v>
      </c>
      <c r="O53" s="47">
        <v>5901629.3204930099</v>
      </c>
      <c r="P53" s="47">
        <v>29948516.905842628</v>
      </c>
      <c r="Q53" s="47">
        <v>164713096.94313824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</row>
    <row r="54" spans="1:225" ht="30" customHeight="1" x14ac:dyDescent="0.2">
      <c r="A54" s="34">
        <v>60</v>
      </c>
      <c r="B54" s="50" t="s">
        <v>205</v>
      </c>
      <c r="C54" s="51" t="s">
        <v>239</v>
      </c>
      <c r="D54" s="52" t="s">
        <v>51</v>
      </c>
      <c r="E54" s="53" t="s">
        <v>301</v>
      </c>
      <c r="F54" s="53" t="s">
        <v>301</v>
      </c>
      <c r="G54" s="39">
        <v>1470707.7315</v>
      </c>
      <c r="H54" s="54">
        <v>1593217.6855339499</v>
      </c>
      <c r="I54" s="54">
        <v>20719480.417033948</v>
      </c>
      <c r="J54" s="54">
        <v>971614.14676019992</v>
      </c>
      <c r="K54" s="54">
        <v>1769179.30266375</v>
      </c>
      <c r="L54" s="54">
        <v>286893.94097249996</v>
      </c>
      <c r="M54" s="54">
        <v>573787.88194499991</v>
      </c>
      <c r="N54" s="54">
        <v>95631.313657499995</v>
      </c>
      <c r="O54" s="54">
        <v>1019429.80358895</v>
      </c>
      <c r="P54" s="54">
        <v>4716536.3895878997</v>
      </c>
      <c r="Q54" s="54">
        <v>25436016.80662185</v>
      </c>
    </row>
    <row r="55" spans="1:225" ht="30" customHeight="1" x14ac:dyDescent="0.2">
      <c r="A55" s="34">
        <v>51</v>
      </c>
      <c r="B55" s="50" t="s">
        <v>37</v>
      </c>
      <c r="C55" s="67" t="s">
        <v>223</v>
      </c>
      <c r="D55" s="37" t="s">
        <v>294</v>
      </c>
      <c r="E55" s="43" t="s">
        <v>301</v>
      </c>
      <c r="F55" s="43" t="s">
        <v>301</v>
      </c>
      <c r="G55" s="39">
        <v>1417559.9990999999</v>
      </c>
      <c r="H55" s="39">
        <v>1535642.74702503</v>
      </c>
      <c r="I55" s="39">
        <v>19970729.746125031</v>
      </c>
      <c r="J55" s="39">
        <v>936502.41955428</v>
      </c>
      <c r="K55" s="39">
        <v>1705245.5474167499</v>
      </c>
      <c r="L55" s="39">
        <v>276526.30498650001</v>
      </c>
      <c r="M55" s="39">
        <v>553052.60997300001</v>
      </c>
      <c r="N55" s="39">
        <v>92175.434995500007</v>
      </c>
      <c r="O55" s="39">
        <v>982590.13705202995</v>
      </c>
      <c r="P55" s="39">
        <v>4546092.4539780598</v>
      </c>
      <c r="Q55" s="39">
        <v>24516822.200103089</v>
      </c>
    </row>
    <row r="56" spans="1:225" ht="30" customHeight="1" x14ac:dyDescent="0.2">
      <c r="A56" s="34">
        <v>10</v>
      </c>
      <c r="B56" s="50" t="s">
        <v>15</v>
      </c>
      <c r="C56" s="51" t="s">
        <v>271</v>
      </c>
      <c r="D56" s="52" t="s">
        <v>16</v>
      </c>
      <c r="E56" s="53" t="s">
        <v>301</v>
      </c>
      <c r="F56" s="53" t="s">
        <v>301</v>
      </c>
      <c r="G56" s="39">
        <v>1674353.2407</v>
      </c>
      <c r="H56" s="54">
        <v>1813826.8656503099</v>
      </c>
      <c r="I56" s="54">
        <v>23588459.10635031</v>
      </c>
      <c r="J56" s="54">
        <v>1106151.31782756</v>
      </c>
      <c r="K56" s="54">
        <v>2014153.4822647499</v>
      </c>
      <c r="L56" s="54">
        <v>326619.4836105</v>
      </c>
      <c r="M56" s="54">
        <v>653238.967221</v>
      </c>
      <c r="N56" s="54">
        <v>108873.1612035</v>
      </c>
      <c r="O56" s="54">
        <v>1160587.8984293099</v>
      </c>
      <c r="P56" s="54">
        <v>5369624.3105566194</v>
      </c>
      <c r="Q56" s="54">
        <v>28958083.416906931</v>
      </c>
    </row>
    <row r="57" spans="1:225" ht="30" customHeight="1" x14ac:dyDescent="0.2">
      <c r="A57" s="34">
        <v>80</v>
      </c>
      <c r="B57" s="35" t="s">
        <v>190</v>
      </c>
      <c r="C57" s="35" t="s">
        <v>286</v>
      </c>
      <c r="D57" s="37" t="s">
        <v>78</v>
      </c>
      <c r="E57" s="43" t="s">
        <v>301</v>
      </c>
      <c r="F57" s="43" t="s">
        <v>301</v>
      </c>
      <c r="G57" s="39">
        <v>536702.23320000002</v>
      </c>
      <c r="H57" s="39">
        <v>581409.52922556002</v>
      </c>
      <c r="I57" s="39">
        <v>7561115.7624255596</v>
      </c>
      <c r="J57" s="39">
        <v>354569.07664655999</v>
      </c>
      <c r="K57" s="39">
        <v>645622.82657099993</v>
      </c>
      <c r="L57" s="39">
        <v>104695.59349799999</v>
      </c>
      <c r="M57" s="39">
        <v>209391.18699599997</v>
      </c>
      <c r="N57" s="39">
        <v>34898.531166000001</v>
      </c>
      <c r="O57" s="39">
        <v>372018.34222955996</v>
      </c>
      <c r="P57" s="39">
        <v>1721195.5571071198</v>
      </c>
      <c r="Q57" s="39">
        <v>9282311.3195326794</v>
      </c>
    </row>
    <row r="58" spans="1:225" s="49" customFormat="1" ht="30" customHeight="1" x14ac:dyDescent="0.2">
      <c r="A58" s="43"/>
      <c r="B58" s="44" t="s">
        <v>339</v>
      </c>
      <c r="C58" s="45"/>
      <c r="D58" s="46"/>
      <c r="E58" s="46"/>
      <c r="F58" s="46"/>
      <c r="G58" s="47">
        <v>5099323.2045</v>
      </c>
      <c r="H58" s="47">
        <v>5524096.8274348499</v>
      </c>
      <c r="I58" s="47">
        <v>71839785.031934857</v>
      </c>
      <c r="J58" s="47">
        <v>3368836.9607885997</v>
      </c>
      <c r="K58" s="47">
        <v>6134201.1589162499</v>
      </c>
      <c r="L58" s="47">
        <v>994735.32306749991</v>
      </c>
      <c r="M58" s="47">
        <v>1989470.6461349998</v>
      </c>
      <c r="N58" s="47">
        <v>331578.44102249999</v>
      </c>
      <c r="O58" s="47">
        <v>3534626.1812998499</v>
      </c>
      <c r="P58" s="47">
        <v>16353448.711229701</v>
      </c>
      <c r="Q58" s="47">
        <v>88193233.743164554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</row>
    <row r="59" spans="1:225" ht="30" customHeight="1" x14ac:dyDescent="0.2">
      <c r="A59" s="34">
        <v>39</v>
      </c>
      <c r="B59" s="50" t="s">
        <v>37</v>
      </c>
      <c r="C59" s="61" t="s">
        <v>240</v>
      </c>
      <c r="D59" s="52" t="s">
        <v>197</v>
      </c>
      <c r="E59" s="62" t="s">
        <v>303</v>
      </c>
      <c r="F59" s="62" t="s">
        <v>340</v>
      </c>
      <c r="G59" s="39">
        <v>1280963.6595000001</v>
      </c>
      <c r="H59" s="54">
        <v>1387667.93233635</v>
      </c>
      <c r="I59" s="54">
        <v>18046346.591836348</v>
      </c>
      <c r="J59" s="54">
        <v>846260.87590259989</v>
      </c>
      <c r="K59" s="54">
        <v>1540927.7760037498</v>
      </c>
      <c r="L59" s="54">
        <v>249880.17989249999</v>
      </c>
      <c r="M59" s="54">
        <v>499760.35978499998</v>
      </c>
      <c r="N59" s="54">
        <v>83293.393297499992</v>
      </c>
      <c r="O59" s="54">
        <v>887907.57255134999</v>
      </c>
      <c r="P59" s="54">
        <v>4108030.1574326996</v>
      </c>
      <c r="Q59" s="54">
        <v>22154376.749269046</v>
      </c>
    </row>
    <row r="60" spans="1:225" ht="30" customHeight="1" x14ac:dyDescent="0.2">
      <c r="A60" s="34">
        <v>97</v>
      </c>
      <c r="B60" s="50" t="s">
        <v>83</v>
      </c>
      <c r="C60" s="51" t="s">
        <v>224</v>
      </c>
      <c r="D60" s="52" t="s">
        <v>292</v>
      </c>
      <c r="E60" s="62" t="s">
        <v>303</v>
      </c>
      <c r="F60" s="62" t="s">
        <v>340</v>
      </c>
      <c r="G60" s="39">
        <v>427089.09600000002</v>
      </c>
      <c r="H60" s="54">
        <v>462665.61769679998</v>
      </c>
      <c r="I60" s="54">
        <v>6016874.7136968002</v>
      </c>
      <c r="J60" s="54">
        <v>282153.82207679999</v>
      </c>
      <c r="K60" s="54">
        <v>513764.34138</v>
      </c>
      <c r="L60" s="54">
        <v>83313.136440000002</v>
      </c>
      <c r="M60" s="54">
        <v>166626.27288</v>
      </c>
      <c r="N60" s="54">
        <v>27771.045480000001</v>
      </c>
      <c r="O60" s="54">
        <v>296039.34481679997</v>
      </c>
      <c r="P60" s="54">
        <v>1369667.9630736001</v>
      </c>
      <c r="Q60" s="54">
        <v>7386542.6767704003</v>
      </c>
    </row>
    <row r="61" spans="1:225" ht="30" customHeight="1" x14ac:dyDescent="0.2">
      <c r="A61" s="34">
        <v>98</v>
      </c>
      <c r="B61" s="50" t="s">
        <v>83</v>
      </c>
      <c r="C61" s="51" t="s">
        <v>225</v>
      </c>
      <c r="D61" s="52" t="s">
        <v>90</v>
      </c>
      <c r="E61" s="62" t="s">
        <v>303</v>
      </c>
      <c r="F61" s="62" t="s">
        <v>340</v>
      </c>
      <c r="G61" s="39">
        <v>372239.04479999997</v>
      </c>
      <c r="H61" s="54">
        <v>403246.55723184004</v>
      </c>
      <c r="I61" s="54">
        <v>5244141.60203184</v>
      </c>
      <c r="J61" s="54">
        <v>245917.46827584002</v>
      </c>
      <c r="K61" s="54">
        <v>447782.79164400004</v>
      </c>
      <c r="L61" s="54">
        <v>72613.425671999998</v>
      </c>
      <c r="M61" s="54">
        <v>145226.851344</v>
      </c>
      <c r="N61" s="54">
        <v>24204.475224000002</v>
      </c>
      <c r="O61" s="54">
        <v>258019.70588784001</v>
      </c>
      <c r="P61" s="54">
        <v>1193764.7180476801</v>
      </c>
      <c r="Q61" s="54">
        <v>6437906.3200795203</v>
      </c>
    </row>
    <row r="62" spans="1:225" ht="30" customHeight="1" x14ac:dyDescent="0.2">
      <c r="A62" s="34">
        <v>100</v>
      </c>
      <c r="B62" s="50" t="s">
        <v>85</v>
      </c>
      <c r="C62" s="51" t="s">
        <v>214</v>
      </c>
      <c r="D62" s="52" t="s">
        <v>86</v>
      </c>
      <c r="E62" s="62" t="s">
        <v>303</v>
      </c>
      <c r="F62" s="62" t="s">
        <v>340</v>
      </c>
      <c r="G62" s="39">
        <v>484982.92920000001</v>
      </c>
      <c r="H62" s="54">
        <v>525382.00720235996</v>
      </c>
      <c r="I62" s="54">
        <v>6832488.93640236</v>
      </c>
      <c r="J62" s="54">
        <v>320401.03200335999</v>
      </c>
      <c r="K62" s="54">
        <v>583407.39095100004</v>
      </c>
      <c r="L62" s="54">
        <v>94606.603938</v>
      </c>
      <c r="M62" s="54">
        <v>189213.207876</v>
      </c>
      <c r="N62" s="54">
        <v>31535.534646</v>
      </c>
      <c r="O62" s="54">
        <v>336168.79932635999</v>
      </c>
      <c r="P62" s="54">
        <v>1555332.5687407202</v>
      </c>
      <c r="Q62" s="54">
        <v>8387821.5051430799</v>
      </c>
    </row>
    <row r="63" spans="1:225" ht="30" customHeight="1" x14ac:dyDescent="0.2">
      <c r="A63" s="34">
        <v>101</v>
      </c>
      <c r="B63" s="50" t="s">
        <v>85</v>
      </c>
      <c r="C63" s="51" t="s">
        <v>213</v>
      </c>
      <c r="D63" s="52" t="s">
        <v>209</v>
      </c>
      <c r="E63" s="62" t="s">
        <v>303</v>
      </c>
      <c r="F63" s="62" t="s">
        <v>340</v>
      </c>
      <c r="G63" s="39">
        <v>306720.26279999997</v>
      </c>
      <c r="H63" s="54">
        <v>332270.06069124001</v>
      </c>
      <c r="I63" s="54">
        <v>4321106.3234912399</v>
      </c>
      <c r="J63" s="54">
        <v>202632.88215023998</v>
      </c>
      <c r="K63" s="54">
        <v>368967.35430899996</v>
      </c>
      <c r="L63" s="54">
        <v>59832.543941999989</v>
      </c>
      <c r="M63" s="54">
        <v>119665.08788399998</v>
      </c>
      <c r="N63" s="54">
        <v>19944.181313999998</v>
      </c>
      <c r="O63" s="54">
        <v>212604.97280723997</v>
      </c>
      <c r="P63" s="54">
        <v>983647.02240647993</v>
      </c>
      <c r="Q63" s="54">
        <v>5304753.3458977202</v>
      </c>
    </row>
    <row r="64" spans="1:225" ht="30" customHeight="1" x14ac:dyDescent="0.2">
      <c r="A64" s="34">
        <v>102</v>
      </c>
      <c r="B64" s="50" t="s">
        <v>87</v>
      </c>
      <c r="C64" s="65" t="s">
        <v>219</v>
      </c>
      <c r="D64" s="52" t="s">
        <v>195</v>
      </c>
      <c r="E64" s="62" t="s">
        <v>303</v>
      </c>
      <c r="F64" s="62" t="s">
        <v>340</v>
      </c>
      <c r="G64" s="39">
        <v>313576.51919999998</v>
      </c>
      <c r="H64" s="54">
        <v>339697.44324936002</v>
      </c>
      <c r="I64" s="54">
        <v>4417697.9624493597</v>
      </c>
      <c r="J64" s="54">
        <v>207162.42637535997</v>
      </c>
      <c r="K64" s="54">
        <v>377215.04802599997</v>
      </c>
      <c r="L64" s="54">
        <v>61170.007787999988</v>
      </c>
      <c r="M64" s="54">
        <v>122340.01557599998</v>
      </c>
      <c r="N64" s="54">
        <v>20390.002595999998</v>
      </c>
      <c r="O64" s="54">
        <v>217357.42767335998</v>
      </c>
      <c r="P64" s="54">
        <v>1005634.9280347198</v>
      </c>
      <c r="Q64" s="54">
        <v>5423332.8904840797</v>
      </c>
    </row>
    <row r="65" spans="1:225" ht="30" customHeight="1" x14ac:dyDescent="0.2">
      <c r="A65" s="34">
        <v>103</v>
      </c>
      <c r="B65" s="50" t="s">
        <v>87</v>
      </c>
      <c r="C65" s="65" t="s">
        <v>222</v>
      </c>
      <c r="D65" s="52" t="s">
        <v>196</v>
      </c>
      <c r="E65" s="62" t="s">
        <v>303</v>
      </c>
      <c r="F65" s="62" t="s">
        <v>340</v>
      </c>
      <c r="G65" s="39">
        <v>464414.16</v>
      </c>
      <c r="H65" s="54">
        <v>503099.859528</v>
      </c>
      <c r="I65" s="54">
        <v>6542714.0195279997</v>
      </c>
      <c r="J65" s="54">
        <v>306812.39932799997</v>
      </c>
      <c r="K65" s="54">
        <v>558664.30980000005</v>
      </c>
      <c r="L65" s="54">
        <v>90594.212400000004</v>
      </c>
      <c r="M65" s="54">
        <v>181188.42480000001</v>
      </c>
      <c r="N65" s="54">
        <v>30198.070800000001</v>
      </c>
      <c r="O65" s="54">
        <v>321911.43472800002</v>
      </c>
      <c r="P65" s="54">
        <v>1489368.8518560003</v>
      </c>
      <c r="Q65" s="54">
        <v>8032082.8713840004</v>
      </c>
    </row>
    <row r="66" spans="1:225" ht="30" customHeight="1" x14ac:dyDescent="0.2">
      <c r="A66" s="34">
        <v>104</v>
      </c>
      <c r="B66" s="50" t="s">
        <v>87</v>
      </c>
      <c r="C66" s="65" t="s">
        <v>221</v>
      </c>
      <c r="D66" s="52" t="s">
        <v>341</v>
      </c>
      <c r="E66" s="62" t="s">
        <v>303</v>
      </c>
      <c r="F66" s="62" t="s">
        <v>340</v>
      </c>
      <c r="G66" s="39">
        <v>416420.3652</v>
      </c>
      <c r="H66" s="54">
        <v>451108.18162116001</v>
      </c>
      <c r="I66" s="54">
        <v>5866572.5468211602</v>
      </c>
      <c r="J66" s="54">
        <v>275105.58975215995</v>
      </c>
      <c r="K66" s="54">
        <v>500930.45378099999</v>
      </c>
      <c r="L66" s="54">
        <v>81231.965477999998</v>
      </c>
      <c r="M66" s="54">
        <v>162463.930956</v>
      </c>
      <c r="N66" s="54">
        <v>27077.321825999999</v>
      </c>
      <c r="O66" s="54">
        <v>288644.25066516001</v>
      </c>
      <c r="P66" s="54">
        <v>1335453.5124583198</v>
      </c>
      <c r="Q66" s="54">
        <v>7202026.05927948</v>
      </c>
    </row>
    <row r="67" spans="1:225" ht="30" customHeight="1" x14ac:dyDescent="0.2">
      <c r="A67" s="34">
        <v>105</v>
      </c>
      <c r="B67" s="50" t="s">
        <v>87</v>
      </c>
      <c r="C67" s="65" t="s">
        <v>220</v>
      </c>
      <c r="D67" s="52" t="s">
        <v>88</v>
      </c>
      <c r="E67" s="62" t="s">
        <v>303</v>
      </c>
      <c r="F67" s="62" t="s">
        <v>340</v>
      </c>
      <c r="G67" s="39">
        <v>368426.57039999997</v>
      </c>
      <c r="H67" s="54">
        <v>399116.50371431996</v>
      </c>
      <c r="I67" s="54">
        <v>5190431.0741143199</v>
      </c>
      <c r="J67" s="54">
        <v>243398.78017631997</v>
      </c>
      <c r="K67" s="54">
        <v>443196.59776199993</v>
      </c>
      <c r="L67" s="54">
        <v>71869.718555999993</v>
      </c>
      <c r="M67" s="54">
        <v>143739.43711199999</v>
      </c>
      <c r="N67" s="54">
        <v>23956.572851999998</v>
      </c>
      <c r="O67" s="54">
        <v>255377.06660231997</v>
      </c>
      <c r="P67" s="54">
        <v>1181538.17306064</v>
      </c>
      <c r="Q67" s="54">
        <v>6371969.2471749596</v>
      </c>
    </row>
    <row r="68" spans="1:225" ht="30" customHeight="1" x14ac:dyDescent="0.2">
      <c r="A68" s="34">
        <v>106</v>
      </c>
      <c r="B68" s="50" t="s">
        <v>109</v>
      </c>
      <c r="C68" s="65" t="s">
        <v>218</v>
      </c>
      <c r="D68" s="52" t="s">
        <v>89</v>
      </c>
      <c r="E68" s="62" t="s">
        <v>303</v>
      </c>
      <c r="F68" s="62" t="s">
        <v>340</v>
      </c>
      <c r="G68" s="39">
        <v>321541.33199999999</v>
      </c>
      <c r="H68" s="54">
        <v>348325.72495559999</v>
      </c>
      <c r="I68" s="54">
        <v>4529907.0569556002</v>
      </c>
      <c r="J68" s="54">
        <v>212424.33166560001</v>
      </c>
      <c r="K68" s="54">
        <v>386796.27321000001</v>
      </c>
      <c r="L68" s="54">
        <v>62723.719980000002</v>
      </c>
      <c r="M68" s="54">
        <v>125447.43996</v>
      </c>
      <c r="N68" s="54">
        <v>20907.906660000004</v>
      </c>
      <c r="O68" s="54">
        <v>222878.28499560003</v>
      </c>
      <c r="P68" s="54">
        <v>1031177.9564712</v>
      </c>
      <c r="Q68" s="54">
        <v>5561085.0134268003</v>
      </c>
    </row>
    <row r="69" spans="1:225" ht="30" customHeight="1" x14ac:dyDescent="0.2">
      <c r="A69" s="34">
        <v>107</v>
      </c>
      <c r="B69" s="50" t="s">
        <v>109</v>
      </c>
      <c r="C69" s="65" t="s">
        <v>217</v>
      </c>
      <c r="D69" s="52" t="s">
        <v>210</v>
      </c>
      <c r="E69" s="62" t="s">
        <v>303</v>
      </c>
      <c r="F69" s="62" t="s">
        <v>340</v>
      </c>
      <c r="G69" s="39">
        <v>294116.3064</v>
      </c>
      <c r="H69" s="54">
        <v>318616.19472312002</v>
      </c>
      <c r="I69" s="54">
        <v>4143540.5011231201</v>
      </c>
      <c r="J69" s="54">
        <v>194306.15476512001</v>
      </c>
      <c r="K69" s="54">
        <v>353805.49834200001</v>
      </c>
      <c r="L69" s="54">
        <v>57373.864595999999</v>
      </c>
      <c r="M69" s="54">
        <v>114747.729192</v>
      </c>
      <c r="N69" s="54">
        <v>19124.621532000001</v>
      </c>
      <c r="O69" s="54">
        <v>203868.46553112002</v>
      </c>
      <c r="P69" s="54">
        <v>943226.33395823999</v>
      </c>
      <c r="Q69" s="54">
        <v>5086766.8350813603</v>
      </c>
    </row>
    <row r="70" spans="1:225" ht="30" customHeight="1" x14ac:dyDescent="0.2">
      <c r="A70" s="34">
        <v>108</v>
      </c>
      <c r="B70" s="50" t="s">
        <v>109</v>
      </c>
      <c r="C70" s="65" t="s">
        <v>215</v>
      </c>
      <c r="D70" s="52" t="s">
        <v>91</v>
      </c>
      <c r="E70" s="62" t="s">
        <v>303</v>
      </c>
      <c r="F70" s="62" t="s">
        <v>340</v>
      </c>
      <c r="G70" s="39">
        <v>554654.04960000003</v>
      </c>
      <c r="H70" s="54">
        <v>600856.73193168</v>
      </c>
      <c r="I70" s="54">
        <v>7814022.7815316794</v>
      </c>
      <c r="J70" s="54">
        <v>366428.83531967999</v>
      </c>
      <c r="K70" s="54">
        <v>667217.85958799999</v>
      </c>
      <c r="L70" s="54">
        <v>108197.490744</v>
      </c>
      <c r="M70" s="54">
        <v>216394.98148799999</v>
      </c>
      <c r="N70" s="54">
        <v>36065.830247999998</v>
      </c>
      <c r="O70" s="54">
        <v>384461.75044367998</v>
      </c>
      <c r="P70" s="54">
        <v>1778766.74783136</v>
      </c>
      <c r="Q70" s="54">
        <v>9592789.5293630399</v>
      </c>
    </row>
    <row r="71" spans="1:225" ht="30" customHeight="1" x14ac:dyDescent="0.2">
      <c r="A71" s="34">
        <v>109</v>
      </c>
      <c r="B71" s="50" t="s">
        <v>109</v>
      </c>
      <c r="C71" s="65">
        <v>300944504989</v>
      </c>
      <c r="D71" s="52" t="s">
        <v>211</v>
      </c>
      <c r="E71" s="53" t="s">
        <v>301</v>
      </c>
      <c r="F71" s="53" t="s">
        <v>340</v>
      </c>
      <c r="G71" s="39">
        <v>369535.12679999997</v>
      </c>
      <c r="H71" s="54">
        <v>400317.40286243998</v>
      </c>
      <c r="I71" s="54">
        <v>5206048.5296624396</v>
      </c>
      <c r="J71" s="54">
        <v>244131.14124143997</v>
      </c>
      <c r="K71" s="54">
        <v>444530.12922899995</v>
      </c>
      <c r="L71" s="54">
        <v>72085.966902</v>
      </c>
      <c r="M71" s="54">
        <v>144171.933804</v>
      </c>
      <c r="N71" s="54">
        <v>24028.655633999999</v>
      </c>
      <c r="O71" s="54">
        <v>256145.46905843998</v>
      </c>
      <c r="P71" s="54">
        <v>1185093.2958688799</v>
      </c>
      <c r="Q71" s="54">
        <v>6391141.8255313197</v>
      </c>
    </row>
    <row r="72" spans="1:225" ht="30" customHeight="1" x14ac:dyDescent="0.2">
      <c r="A72" s="34">
        <v>110</v>
      </c>
      <c r="B72" s="35" t="s">
        <v>116</v>
      </c>
      <c r="C72" s="35" t="s">
        <v>216</v>
      </c>
      <c r="D72" s="37" t="s">
        <v>92</v>
      </c>
      <c r="E72" s="38" t="s">
        <v>303</v>
      </c>
      <c r="F72" s="38" t="s">
        <v>340</v>
      </c>
      <c r="G72" s="39">
        <v>535594.6764</v>
      </c>
      <c r="H72" s="39">
        <v>580209.71294412005</v>
      </c>
      <c r="I72" s="39">
        <v>7545512.3893441204</v>
      </c>
      <c r="J72" s="39">
        <v>353837.37596112001</v>
      </c>
      <c r="K72" s="39">
        <v>644290.49756699998</v>
      </c>
      <c r="L72" s="39">
        <v>104479.540146</v>
      </c>
      <c r="M72" s="39">
        <v>208959.080292</v>
      </c>
      <c r="N72" s="39">
        <v>34826.513382000005</v>
      </c>
      <c r="O72" s="39">
        <v>371250.63265212002</v>
      </c>
      <c r="P72" s="39">
        <v>1717643.6400002399</v>
      </c>
      <c r="Q72" s="39">
        <v>9263156.0293443613</v>
      </c>
    </row>
    <row r="73" spans="1:225" ht="30" customHeight="1" x14ac:dyDescent="0.2">
      <c r="A73" s="34">
        <v>112</v>
      </c>
      <c r="B73" s="35" t="s">
        <v>116</v>
      </c>
      <c r="C73" s="68">
        <v>408612</v>
      </c>
      <c r="D73" s="69" t="s">
        <v>93</v>
      </c>
      <c r="E73" s="38" t="s">
        <v>303</v>
      </c>
      <c r="F73" s="38" t="s">
        <v>340</v>
      </c>
      <c r="G73" s="39">
        <v>549093.27480000001</v>
      </c>
      <c r="H73" s="39">
        <v>594832.74459083995</v>
      </c>
      <c r="I73" s="39">
        <v>7735682.0193908401</v>
      </c>
      <c r="J73" s="39">
        <v>362755.14315983996</v>
      </c>
      <c r="K73" s="39">
        <v>660528.55791899993</v>
      </c>
      <c r="L73" s="39">
        <v>107112.739122</v>
      </c>
      <c r="M73" s="39">
        <v>214225.478244</v>
      </c>
      <c r="N73" s="39">
        <v>35704.246374000002</v>
      </c>
      <c r="O73" s="39">
        <v>380607.26634684001</v>
      </c>
      <c r="P73" s="39">
        <v>1760933.4311656798</v>
      </c>
      <c r="Q73" s="39">
        <v>9496615.4505565204</v>
      </c>
    </row>
    <row r="74" spans="1:225" s="49" customFormat="1" ht="30" customHeight="1" x14ac:dyDescent="0.2">
      <c r="A74" s="43"/>
      <c r="B74" s="44" t="s">
        <v>342</v>
      </c>
      <c r="C74" s="45"/>
      <c r="D74" s="46"/>
      <c r="E74" s="46"/>
      <c r="F74" s="46"/>
      <c r="G74" s="47">
        <v>7059367.3730999995</v>
      </c>
      <c r="H74" s="47">
        <v>7647412.6752792308</v>
      </c>
      <c r="I74" s="47">
        <v>99453087.048379228</v>
      </c>
      <c r="J74" s="47">
        <v>4663728.2581534805</v>
      </c>
      <c r="K74" s="47">
        <v>8492024.8795117494</v>
      </c>
      <c r="L74" s="47">
        <v>1377085.1155965</v>
      </c>
      <c r="M74" s="47">
        <v>2754170.231193</v>
      </c>
      <c r="N74" s="47">
        <v>459028.3718655</v>
      </c>
      <c r="O74" s="47">
        <v>4893242.4440862294</v>
      </c>
      <c r="P74" s="47">
        <v>22639279.30040646</v>
      </c>
      <c r="Q74" s="47">
        <v>122092366.34878567</v>
      </c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</row>
    <row r="75" spans="1:225" ht="30" customHeight="1" x14ac:dyDescent="0.2">
      <c r="A75" s="34">
        <v>65</v>
      </c>
      <c r="B75" s="50" t="s">
        <v>143</v>
      </c>
      <c r="C75" s="51" t="s">
        <v>230</v>
      </c>
      <c r="D75" s="52" t="s">
        <v>54</v>
      </c>
      <c r="E75" s="62" t="s">
        <v>112</v>
      </c>
      <c r="F75" s="62" t="s">
        <v>112</v>
      </c>
      <c r="G75" s="39">
        <v>963171.07739999995</v>
      </c>
      <c r="H75" s="54">
        <v>1043403.2281474201</v>
      </c>
      <c r="I75" s="54">
        <v>13569252.30554742</v>
      </c>
      <c r="J75" s="54">
        <v>636313.13313191989</v>
      </c>
      <c r="K75" s="54">
        <v>1158641.0396594999</v>
      </c>
      <c r="L75" s="54">
        <v>187887.73616099998</v>
      </c>
      <c r="M75" s="54">
        <v>375775.47232199996</v>
      </c>
      <c r="N75" s="54">
        <v>62629.245386999995</v>
      </c>
      <c r="O75" s="54">
        <v>667627.75582541991</v>
      </c>
      <c r="P75" s="54">
        <v>3088874.3824868398</v>
      </c>
      <c r="Q75" s="54">
        <v>16658126.688034259</v>
      </c>
    </row>
    <row r="76" spans="1:225" ht="30" customHeight="1" x14ac:dyDescent="0.2">
      <c r="A76" s="34">
        <v>18</v>
      </c>
      <c r="B76" s="50" t="s">
        <v>17</v>
      </c>
      <c r="C76" s="51" t="s">
        <v>266</v>
      </c>
      <c r="D76" s="52" t="s">
        <v>24</v>
      </c>
      <c r="E76" s="53" t="s">
        <v>112</v>
      </c>
      <c r="F76" s="53" t="s">
        <v>112</v>
      </c>
      <c r="G76" s="39">
        <v>1918386.5882999999</v>
      </c>
      <c r="H76" s="54">
        <v>2078188.19110539</v>
      </c>
      <c r="I76" s="54">
        <v>27026425.779405393</v>
      </c>
      <c r="J76" s="54">
        <v>1267370.4694856403</v>
      </c>
      <c r="K76" s="54">
        <v>2307711.9769177502</v>
      </c>
      <c r="L76" s="54">
        <v>374223.56382450007</v>
      </c>
      <c r="M76" s="54">
        <v>748447.12764900015</v>
      </c>
      <c r="N76" s="54">
        <v>124741.18794150003</v>
      </c>
      <c r="O76" s="54">
        <v>1329741.0634563903</v>
      </c>
      <c r="P76" s="54">
        <v>6152235.3892747806</v>
      </c>
      <c r="Q76" s="54">
        <v>33178661.168680172</v>
      </c>
    </row>
    <row r="77" spans="1:225" ht="30" customHeight="1" x14ac:dyDescent="0.2">
      <c r="A77" s="34">
        <v>19</v>
      </c>
      <c r="B77" s="50" t="s">
        <v>17</v>
      </c>
      <c r="C77" s="51" t="s">
        <v>251</v>
      </c>
      <c r="D77" s="52" t="s">
        <v>25</v>
      </c>
      <c r="E77" s="53" t="s">
        <v>112</v>
      </c>
      <c r="F77" s="53" t="s">
        <v>112</v>
      </c>
      <c r="G77" s="39">
        <v>1897799.3265</v>
      </c>
      <c r="H77" s="54">
        <v>2055886.0103974498</v>
      </c>
      <c r="I77" s="54">
        <v>26736390.336897448</v>
      </c>
      <c r="J77" s="54">
        <v>1253769.6197861999</v>
      </c>
      <c r="K77" s="54">
        <v>2282946.6502012499</v>
      </c>
      <c r="L77" s="54">
        <v>370207.56489749998</v>
      </c>
      <c r="M77" s="54">
        <v>740415.12979499996</v>
      </c>
      <c r="N77" s="54">
        <v>123402.52163249999</v>
      </c>
      <c r="O77" s="54">
        <v>1315470.8806024499</v>
      </c>
      <c r="P77" s="54">
        <v>6086212.3669149</v>
      </c>
      <c r="Q77" s="54">
        <v>32822602.703812346</v>
      </c>
    </row>
    <row r="78" spans="1:225" ht="30" customHeight="1" x14ac:dyDescent="0.2">
      <c r="A78" s="34">
        <v>20</v>
      </c>
      <c r="B78" s="50" t="s">
        <v>17</v>
      </c>
      <c r="C78" s="51" t="s">
        <v>263</v>
      </c>
      <c r="D78" s="52" t="s">
        <v>102</v>
      </c>
      <c r="E78" s="53" t="s">
        <v>112</v>
      </c>
      <c r="F78" s="53" t="s">
        <v>112</v>
      </c>
      <c r="G78" s="39">
        <v>1376659.8657</v>
      </c>
      <c r="H78" s="54">
        <v>1491335.6325128099</v>
      </c>
      <c r="I78" s="54">
        <v>19394524.498212811</v>
      </c>
      <c r="J78" s="54">
        <v>909481.99437755987</v>
      </c>
      <c r="K78" s="54">
        <v>1656044.9700772499</v>
      </c>
      <c r="L78" s="54">
        <v>268547.83298549999</v>
      </c>
      <c r="M78" s="54">
        <v>537095.66597099998</v>
      </c>
      <c r="N78" s="54">
        <v>89515.944328500002</v>
      </c>
      <c r="O78" s="54">
        <v>954239.96654180996</v>
      </c>
      <c r="P78" s="54">
        <v>4414926.3742816197</v>
      </c>
      <c r="Q78" s="54">
        <v>23809450.872494429</v>
      </c>
    </row>
    <row r="79" spans="1:225" ht="30" customHeight="1" x14ac:dyDescent="0.2">
      <c r="A79" s="34">
        <v>21</v>
      </c>
      <c r="B79" s="50" t="s">
        <v>17</v>
      </c>
      <c r="C79" s="51" t="s">
        <v>262</v>
      </c>
      <c r="D79" s="52" t="s">
        <v>135</v>
      </c>
      <c r="E79" s="53" t="s">
        <v>112</v>
      </c>
      <c r="F79" s="53" t="s">
        <v>112</v>
      </c>
      <c r="G79" s="39">
        <v>1366684.8573</v>
      </c>
      <c r="H79" s="54">
        <v>1480529.7059130899</v>
      </c>
      <c r="I79" s="54">
        <v>19253995.563213088</v>
      </c>
      <c r="J79" s="54">
        <v>902892.06555083988</v>
      </c>
      <c r="K79" s="54">
        <v>1644045.5918002499</v>
      </c>
      <c r="L79" s="54">
        <v>266601.98785949999</v>
      </c>
      <c r="M79" s="54">
        <v>533203.97571899998</v>
      </c>
      <c r="N79" s="54">
        <v>88867.329286499997</v>
      </c>
      <c r="O79" s="54">
        <v>947325.73019408993</v>
      </c>
      <c r="P79" s="54">
        <v>4382936.6804101793</v>
      </c>
      <c r="Q79" s="54">
        <v>23636932.243623268</v>
      </c>
    </row>
    <row r="80" spans="1:225" ht="30" customHeight="1" x14ac:dyDescent="0.2">
      <c r="A80" s="34">
        <v>22</v>
      </c>
      <c r="B80" s="50" t="s">
        <v>17</v>
      </c>
      <c r="C80" s="51" t="s">
        <v>264</v>
      </c>
      <c r="D80" s="52" t="s">
        <v>26</v>
      </c>
      <c r="E80" s="53" t="s">
        <v>112</v>
      </c>
      <c r="F80" s="53" t="s">
        <v>112</v>
      </c>
      <c r="G80" s="39">
        <v>1873194.1724999999</v>
      </c>
      <c r="H80" s="54">
        <v>2029231.2470692499</v>
      </c>
      <c r="I80" s="54">
        <v>26389750.41956925</v>
      </c>
      <c r="J80" s="54">
        <v>1237514.373963</v>
      </c>
      <c r="K80" s="54">
        <v>2253348.0234562499</v>
      </c>
      <c r="L80" s="54">
        <v>365407.7875875</v>
      </c>
      <c r="M80" s="54">
        <v>730815.57517500001</v>
      </c>
      <c r="N80" s="54">
        <v>121802.59586250001</v>
      </c>
      <c r="O80" s="54">
        <v>1298415.67189425</v>
      </c>
      <c r="P80" s="54">
        <v>6007304.0279385</v>
      </c>
      <c r="Q80" s="54">
        <v>32397054.44750775</v>
      </c>
    </row>
    <row r="81" spans="1:225" ht="30" customHeight="1" x14ac:dyDescent="0.2">
      <c r="A81" s="34">
        <v>5</v>
      </c>
      <c r="B81" s="50" t="s">
        <v>108</v>
      </c>
      <c r="C81" s="51" t="s">
        <v>275</v>
      </c>
      <c r="D81" s="52" t="s">
        <v>12</v>
      </c>
      <c r="E81" s="53" t="s">
        <v>112</v>
      </c>
      <c r="F81" s="53" t="s">
        <v>112</v>
      </c>
      <c r="G81" s="39">
        <v>1975049.4140999999</v>
      </c>
      <c r="H81" s="54">
        <v>2139571.0302945301</v>
      </c>
      <c r="I81" s="54">
        <v>27824697.444394529</v>
      </c>
      <c r="J81" s="54">
        <v>1304804.4218362798</v>
      </c>
      <c r="K81" s="54">
        <v>2375874.19330425</v>
      </c>
      <c r="L81" s="54">
        <v>385276.89621149999</v>
      </c>
      <c r="M81" s="54">
        <v>770553.79242299998</v>
      </c>
      <c r="N81" s="54">
        <v>128425.6320705</v>
      </c>
      <c r="O81" s="54">
        <v>1369017.23787153</v>
      </c>
      <c r="P81" s="54">
        <v>6333952.1737170592</v>
      </c>
      <c r="Q81" s="54">
        <v>34158649.618111588</v>
      </c>
    </row>
    <row r="82" spans="1:225" ht="30" customHeight="1" x14ac:dyDescent="0.2">
      <c r="A82" s="34">
        <v>85</v>
      </c>
      <c r="B82" s="50" t="s">
        <v>69</v>
      </c>
      <c r="C82" s="61" t="s">
        <v>283</v>
      </c>
      <c r="D82" s="52" t="s">
        <v>72</v>
      </c>
      <c r="E82" s="62" t="s">
        <v>112</v>
      </c>
      <c r="F82" s="62" t="s">
        <v>112</v>
      </c>
      <c r="G82" s="39">
        <v>440133.87599999999</v>
      </c>
      <c r="H82" s="54">
        <v>476797.0278708</v>
      </c>
      <c r="I82" s="54">
        <v>6200650.9038708005</v>
      </c>
      <c r="J82" s="54">
        <v>290771.7769008</v>
      </c>
      <c r="K82" s="54">
        <v>529456.48352999997</v>
      </c>
      <c r="L82" s="54">
        <v>85857.808139999994</v>
      </c>
      <c r="M82" s="54">
        <v>171715.61627999999</v>
      </c>
      <c r="N82" s="54">
        <v>28619.269380000002</v>
      </c>
      <c r="O82" s="54">
        <v>305081.41159080004</v>
      </c>
      <c r="P82" s="54">
        <v>1411502.3658216</v>
      </c>
      <c r="Q82" s="54">
        <v>7612153.2696924005</v>
      </c>
    </row>
    <row r="83" spans="1:225" ht="30" customHeight="1" x14ac:dyDescent="0.2">
      <c r="A83" s="34">
        <v>90</v>
      </c>
      <c r="B83" s="50" t="s">
        <v>74</v>
      </c>
      <c r="C83" s="61" t="s">
        <v>288</v>
      </c>
      <c r="D83" s="52" t="s">
        <v>79</v>
      </c>
      <c r="E83" s="62" t="s">
        <v>112</v>
      </c>
      <c r="F83" s="62" t="s">
        <v>112</v>
      </c>
      <c r="G83" s="39">
        <v>582947.72759999998</v>
      </c>
      <c r="H83" s="54">
        <v>631507.27330907993</v>
      </c>
      <c r="I83" s="54">
        <v>8212627.0009090798</v>
      </c>
      <c r="J83" s="54">
        <v>385120.88216207997</v>
      </c>
      <c r="K83" s="54">
        <v>701253.57480299997</v>
      </c>
      <c r="L83" s="54">
        <v>113716.79591399999</v>
      </c>
      <c r="M83" s="54">
        <v>227433.59182799998</v>
      </c>
      <c r="N83" s="54">
        <v>37905.598638000003</v>
      </c>
      <c r="O83" s="54">
        <v>404073.68148108001</v>
      </c>
      <c r="P83" s="54">
        <v>1869504.1248261598</v>
      </c>
      <c r="Q83" s="54">
        <v>10082131.12573524</v>
      </c>
    </row>
    <row r="84" spans="1:225" s="49" customFormat="1" ht="30" customHeight="1" x14ac:dyDescent="0.2">
      <c r="A84" s="43"/>
      <c r="B84" s="44" t="s">
        <v>343</v>
      </c>
      <c r="C84" s="45"/>
      <c r="D84" s="46"/>
      <c r="E84" s="46"/>
      <c r="F84" s="46"/>
      <c r="G84" s="47">
        <v>12394026.905400002</v>
      </c>
      <c r="H84" s="47">
        <v>13426449.34661982</v>
      </c>
      <c r="I84" s="47">
        <v>174608314.25201982</v>
      </c>
      <c r="J84" s="47">
        <v>8188038.7371943193</v>
      </c>
      <c r="K84" s="47">
        <v>14909322.503749499</v>
      </c>
      <c r="L84" s="47">
        <v>2417727.9735809998</v>
      </c>
      <c r="M84" s="47">
        <v>4835455.9471619995</v>
      </c>
      <c r="N84" s="47">
        <v>805909.32452699984</v>
      </c>
      <c r="O84" s="47">
        <v>8590993.3994578198</v>
      </c>
      <c r="P84" s="47">
        <v>39747447.885671645</v>
      </c>
      <c r="Q84" s="47">
        <v>214355762.13769144</v>
      </c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</row>
    <row r="85" spans="1:225" ht="30" customHeight="1" x14ac:dyDescent="0.2">
      <c r="A85" s="34">
        <v>78</v>
      </c>
      <c r="B85" s="50" t="s">
        <v>67</v>
      </c>
      <c r="C85" s="61">
        <v>509487</v>
      </c>
      <c r="D85" s="50" t="s">
        <v>207</v>
      </c>
      <c r="E85" s="62" t="s">
        <v>113</v>
      </c>
      <c r="F85" s="62" t="s">
        <v>113</v>
      </c>
      <c r="G85" s="39">
        <v>445638.67320000002</v>
      </c>
      <c r="H85" s="54">
        <v>482760.37467756</v>
      </c>
      <c r="I85" s="54">
        <v>6278203.0478775604</v>
      </c>
      <c r="J85" s="54">
        <v>294408.48779856</v>
      </c>
      <c r="K85" s="54">
        <v>536078.44727100001</v>
      </c>
      <c r="L85" s="54">
        <v>86931.640098000003</v>
      </c>
      <c r="M85" s="54">
        <v>173863.28019600001</v>
      </c>
      <c r="N85" s="54">
        <v>28977.213366</v>
      </c>
      <c r="O85" s="54">
        <v>308897.09448155999</v>
      </c>
      <c r="P85" s="54">
        <v>1429156.1632111198</v>
      </c>
      <c r="Q85" s="54">
        <v>7707359.2110886797</v>
      </c>
    </row>
    <row r="86" spans="1:225" ht="30" customHeight="1" x14ac:dyDescent="0.2">
      <c r="A86" s="34">
        <v>77</v>
      </c>
      <c r="B86" s="50" t="s">
        <v>67</v>
      </c>
      <c r="C86" s="61">
        <v>509486</v>
      </c>
      <c r="D86" s="50" t="s">
        <v>189</v>
      </c>
      <c r="E86" s="62" t="s">
        <v>113</v>
      </c>
      <c r="F86" s="62" t="s">
        <v>113</v>
      </c>
      <c r="G86" s="39">
        <v>470291.80800000002</v>
      </c>
      <c r="H86" s="54">
        <v>509467.11560640001</v>
      </c>
      <c r="I86" s="54">
        <v>6625518.9236064004</v>
      </c>
      <c r="J86" s="54">
        <v>310695.43184640002</v>
      </c>
      <c r="K86" s="54">
        <v>565734.79223999998</v>
      </c>
      <c r="L86" s="54">
        <v>91740.777119999999</v>
      </c>
      <c r="M86" s="54">
        <v>183481.55424</v>
      </c>
      <c r="N86" s="54">
        <v>30580.259040000001</v>
      </c>
      <c r="O86" s="54">
        <v>325985.56136639998</v>
      </c>
      <c r="P86" s="54">
        <v>1508218.3758528</v>
      </c>
      <c r="Q86" s="54">
        <v>8133737.2994592004</v>
      </c>
    </row>
    <row r="87" spans="1:225" ht="30" customHeight="1" x14ac:dyDescent="0.2">
      <c r="A87" s="34">
        <v>76</v>
      </c>
      <c r="B87" s="50" t="s">
        <v>67</v>
      </c>
      <c r="C87" s="61">
        <v>509485</v>
      </c>
      <c r="D87" s="50" t="s">
        <v>188</v>
      </c>
      <c r="E87" s="62" t="s">
        <v>113</v>
      </c>
      <c r="F87" s="62" t="s">
        <v>113</v>
      </c>
      <c r="G87" s="39">
        <v>453856.3848</v>
      </c>
      <c r="H87" s="54">
        <v>491662.62165384</v>
      </c>
      <c r="I87" s="54">
        <v>6393975.0064538401</v>
      </c>
      <c r="J87" s="54">
        <v>299837.46914783999</v>
      </c>
      <c r="K87" s="54">
        <v>545963.895594</v>
      </c>
      <c r="L87" s="54">
        <v>88534.685771999997</v>
      </c>
      <c r="M87" s="54">
        <v>177069.37154399999</v>
      </c>
      <c r="N87" s="54">
        <v>29511.561924000001</v>
      </c>
      <c r="O87" s="54">
        <v>314593.25010984001</v>
      </c>
      <c r="P87" s="54">
        <v>1455510.23409168</v>
      </c>
      <c r="Q87" s="54">
        <v>7849485.2405455206</v>
      </c>
    </row>
    <row r="88" spans="1:225" ht="30" customHeight="1" x14ac:dyDescent="0.2">
      <c r="A88" s="34">
        <v>66</v>
      </c>
      <c r="B88" s="50" t="s">
        <v>143</v>
      </c>
      <c r="C88" s="51" t="s">
        <v>231</v>
      </c>
      <c r="D88" s="52" t="s">
        <v>55</v>
      </c>
      <c r="E88" s="62" t="s">
        <v>113</v>
      </c>
      <c r="F88" s="62" t="s">
        <v>113</v>
      </c>
      <c r="G88" s="39">
        <v>1014222.1488</v>
      </c>
      <c r="H88" s="54">
        <v>1098706.8537950399</v>
      </c>
      <c r="I88" s="54">
        <v>14288465.002595041</v>
      </c>
      <c r="J88" s="54">
        <v>670039.71395904</v>
      </c>
      <c r="K88" s="54">
        <v>1220052.628764</v>
      </c>
      <c r="L88" s="54">
        <v>197846.37223199999</v>
      </c>
      <c r="M88" s="54">
        <v>395692.74446399999</v>
      </c>
      <c r="N88" s="54">
        <v>65948.790743999998</v>
      </c>
      <c r="O88" s="54">
        <v>703014.10933104006</v>
      </c>
      <c r="P88" s="54">
        <v>3252594.3594940803</v>
      </c>
      <c r="Q88" s="54">
        <v>17541059.36208912</v>
      </c>
    </row>
    <row r="89" spans="1:225" ht="30" customHeight="1" x14ac:dyDescent="0.2">
      <c r="A89" s="34">
        <v>58</v>
      </c>
      <c r="B89" s="50" t="s">
        <v>95</v>
      </c>
      <c r="C89" s="61">
        <v>509483</v>
      </c>
      <c r="D89" s="50" t="s">
        <v>184</v>
      </c>
      <c r="E89" s="62" t="s">
        <v>113</v>
      </c>
      <c r="F89" s="62" t="s">
        <v>113</v>
      </c>
      <c r="G89" s="39">
        <v>1040339.4477</v>
      </c>
      <c r="H89" s="54">
        <v>1126999.7236934099</v>
      </c>
      <c r="I89" s="54">
        <v>14656408.171393409</v>
      </c>
      <c r="J89" s="54">
        <v>687293.9491431599</v>
      </c>
      <c r="K89" s="54">
        <v>1251470.2814122499</v>
      </c>
      <c r="L89" s="54">
        <v>202941.1267155</v>
      </c>
      <c r="M89" s="54">
        <v>405882.25343099999</v>
      </c>
      <c r="N89" s="54">
        <v>67647.042238499998</v>
      </c>
      <c r="O89" s="54">
        <v>721117.47026241</v>
      </c>
      <c r="P89" s="54">
        <v>3336352.1232028198</v>
      </c>
      <c r="Q89" s="54">
        <v>17992760.294596229</v>
      </c>
    </row>
    <row r="90" spans="1:225" ht="30" customHeight="1" x14ac:dyDescent="0.2">
      <c r="A90" s="34">
        <v>57</v>
      </c>
      <c r="B90" s="35" t="s">
        <v>95</v>
      </c>
      <c r="C90" s="41">
        <v>509484</v>
      </c>
      <c r="D90" s="35" t="s">
        <v>344</v>
      </c>
      <c r="E90" s="62" t="s">
        <v>113</v>
      </c>
      <c r="F90" s="62" t="s">
        <v>113</v>
      </c>
      <c r="G90" s="39">
        <v>1118110.3269</v>
      </c>
      <c r="H90" s="54">
        <v>1211248.9171307699</v>
      </c>
      <c r="I90" s="54">
        <v>15752052.24403077</v>
      </c>
      <c r="J90" s="54">
        <v>738672.80900651996</v>
      </c>
      <c r="K90" s="54">
        <v>1345024.3077382499</v>
      </c>
      <c r="L90" s="54">
        <v>218112.04990349998</v>
      </c>
      <c r="M90" s="54">
        <v>436224.09980699996</v>
      </c>
      <c r="N90" s="54">
        <v>72704.016634500003</v>
      </c>
      <c r="O90" s="54">
        <v>775024.81732377002</v>
      </c>
      <c r="P90" s="54">
        <v>3585762.1004135394</v>
      </c>
      <c r="Q90" s="54">
        <v>19337814.344444308</v>
      </c>
    </row>
    <row r="91" spans="1:225" ht="30" customHeight="1" x14ac:dyDescent="0.2">
      <c r="A91" s="34">
        <v>56</v>
      </c>
      <c r="B91" s="50" t="s">
        <v>95</v>
      </c>
      <c r="C91" s="51" t="s">
        <v>238</v>
      </c>
      <c r="D91" s="50" t="s">
        <v>277</v>
      </c>
      <c r="E91" s="62" t="s">
        <v>113</v>
      </c>
      <c r="F91" s="62" t="s">
        <v>113</v>
      </c>
      <c r="G91" s="39">
        <v>1040339.4477</v>
      </c>
      <c r="H91" s="54">
        <v>1126999.7236934099</v>
      </c>
      <c r="I91" s="54">
        <v>14656408.171393409</v>
      </c>
      <c r="J91" s="54">
        <v>687293.9491431599</v>
      </c>
      <c r="K91" s="54">
        <v>1251470.2814122499</v>
      </c>
      <c r="L91" s="54">
        <v>202941.1267155</v>
      </c>
      <c r="M91" s="54">
        <v>405882.25343099999</v>
      </c>
      <c r="N91" s="54">
        <v>67647.042238499998</v>
      </c>
      <c r="O91" s="54">
        <v>721117.47026241</v>
      </c>
      <c r="P91" s="54">
        <v>3336352.1232028198</v>
      </c>
      <c r="Q91" s="54">
        <v>17992760.294596229</v>
      </c>
    </row>
    <row r="92" spans="1:225" ht="30" customHeight="1" x14ac:dyDescent="0.2">
      <c r="A92" s="34">
        <v>49</v>
      </c>
      <c r="B92" s="50" t="s">
        <v>37</v>
      </c>
      <c r="C92" s="61">
        <v>509481</v>
      </c>
      <c r="D92" s="50" t="s">
        <v>193</v>
      </c>
      <c r="E92" s="62" t="s">
        <v>113</v>
      </c>
      <c r="F92" s="62" t="s">
        <v>113</v>
      </c>
      <c r="G92" s="39">
        <v>1340038.0203</v>
      </c>
      <c r="H92" s="54">
        <v>1451663.1873909901</v>
      </c>
      <c r="I92" s="54">
        <v>18878592.207690991</v>
      </c>
      <c r="J92" s="54">
        <v>885287.99423124001</v>
      </c>
      <c r="K92" s="54">
        <v>1611990.9343777501</v>
      </c>
      <c r="L92" s="54">
        <v>261403.93530450002</v>
      </c>
      <c r="M92" s="54">
        <v>522807.87060900003</v>
      </c>
      <c r="N92" s="54">
        <v>87134.645101500006</v>
      </c>
      <c r="O92" s="54">
        <v>928855.31678199</v>
      </c>
      <c r="P92" s="54">
        <v>4297480.6964059807</v>
      </c>
      <c r="Q92" s="54">
        <v>23176072.904096972</v>
      </c>
    </row>
    <row r="93" spans="1:225" ht="30" customHeight="1" x14ac:dyDescent="0.2">
      <c r="A93" s="34">
        <v>23</v>
      </c>
      <c r="B93" s="50" t="s">
        <v>17</v>
      </c>
      <c r="C93" s="51" t="s">
        <v>248</v>
      </c>
      <c r="D93" s="52" t="s">
        <v>27</v>
      </c>
      <c r="E93" s="53" t="s">
        <v>113</v>
      </c>
      <c r="F93" s="53" t="s">
        <v>113</v>
      </c>
      <c r="G93" s="39">
        <v>1809797.5412999999</v>
      </c>
      <c r="H93" s="54">
        <v>1960553.6764902899</v>
      </c>
      <c r="I93" s="54">
        <v>25496612.217790287</v>
      </c>
      <c r="J93" s="54">
        <v>1195631.7738980399</v>
      </c>
      <c r="K93" s="54">
        <v>2177085.4150702497</v>
      </c>
      <c r="L93" s="54">
        <v>353040.87811949995</v>
      </c>
      <c r="M93" s="54">
        <v>706081.75623899989</v>
      </c>
      <c r="N93" s="54">
        <v>117680.2927065</v>
      </c>
      <c r="O93" s="54">
        <v>1254471.9202512898</v>
      </c>
      <c r="P93" s="54">
        <v>5803992.036284579</v>
      </c>
      <c r="Q93" s="54">
        <v>31300604.254074864</v>
      </c>
    </row>
    <row r="94" spans="1:225" ht="30" customHeight="1" x14ac:dyDescent="0.2">
      <c r="A94" s="34">
        <v>24</v>
      </c>
      <c r="B94" s="50" t="s">
        <v>17</v>
      </c>
      <c r="C94" s="51" t="s">
        <v>265</v>
      </c>
      <c r="D94" s="52" t="s">
        <v>28</v>
      </c>
      <c r="E94" s="53" t="s">
        <v>113</v>
      </c>
      <c r="F94" s="53" t="s">
        <v>113</v>
      </c>
      <c r="G94" s="39">
        <v>1786328.4327</v>
      </c>
      <c r="H94" s="54">
        <v>1935129.5911439101</v>
      </c>
      <c r="I94" s="54">
        <v>25165977.023843911</v>
      </c>
      <c r="J94" s="54">
        <v>1180127.0495811601</v>
      </c>
      <c r="K94" s="54">
        <v>2148853.3875247501</v>
      </c>
      <c r="L94" s="54">
        <v>348462.71149050002</v>
      </c>
      <c r="M94" s="54">
        <v>696925.42298100004</v>
      </c>
      <c r="N94" s="54">
        <v>116154.2371635</v>
      </c>
      <c r="O94" s="54">
        <v>1238204.16816291</v>
      </c>
      <c r="P94" s="54">
        <v>5728726.9769038195</v>
      </c>
      <c r="Q94" s="54">
        <v>30894704.000747729</v>
      </c>
    </row>
    <row r="95" spans="1:225" ht="30" customHeight="1" x14ac:dyDescent="0.2">
      <c r="A95" s="34">
        <v>25</v>
      </c>
      <c r="B95" s="50" t="s">
        <v>17</v>
      </c>
      <c r="C95" s="51" t="s">
        <v>267</v>
      </c>
      <c r="D95" s="52" t="s">
        <v>146</v>
      </c>
      <c r="E95" s="53" t="s">
        <v>113</v>
      </c>
      <c r="F95" s="53" t="s">
        <v>113</v>
      </c>
      <c r="G95" s="39">
        <v>1671449.4027</v>
      </c>
      <c r="H95" s="54">
        <v>1810681.13794491</v>
      </c>
      <c r="I95" s="54">
        <v>23547549.54064491</v>
      </c>
      <c r="J95" s="54">
        <v>1104232.9148571598</v>
      </c>
      <c r="K95" s="54">
        <v>2010660.32724975</v>
      </c>
      <c r="L95" s="54">
        <v>326053.02604049997</v>
      </c>
      <c r="M95" s="54">
        <v>652106.05208099994</v>
      </c>
      <c r="N95" s="54">
        <v>108684.34201350001</v>
      </c>
      <c r="O95" s="54">
        <v>1158575.0858639099</v>
      </c>
      <c r="P95" s="54">
        <v>5360311.7481058193</v>
      </c>
      <c r="Q95" s="54">
        <v>28907861.28875073</v>
      </c>
    </row>
    <row r="96" spans="1:225" ht="30" customHeight="1" x14ac:dyDescent="0.2">
      <c r="A96" s="34">
        <v>26</v>
      </c>
      <c r="B96" s="50" t="s">
        <v>17</v>
      </c>
      <c r="C96" s="51" t="s">
        <v>253</v>
      </c>
      <c r="D96" s="52" t="s">
        <v>29</v>
      </c>
      <c r="E96" s="62" t="s">
        <v>113</v>
      </c>
      <c r="F96" s="62" t="s">
        <v>113</v>
      </c>
      <c r="G96" s="39">
        <v>1743519.0633</v>
      </c>
      <c r="H96" s="54">
        <v>1888754.20127289</v>
      </c>
      <c r="I96" s="54">
        <v>24562874.264572889</v>
      </c>
      <c r="J96" s="54">
        <v>1151845.2992156399</v>
      </c>
      <c r="K96" s="54">
        <v>2097356.1058552498</v>
      </c>
      <c r="L96" s="54">
        <v>340111.80094949994</v>
      </c>
      <c r="M96" s="54">
        <v>680223.60189899988</v>
      </c>
      <c r="N96" s="54">
        <v>113370.6003165</v>
      </c>
      <c r="O96" s="54">
        <v>1208530.5993738899</v>
      </c>
      <c r="P96" s="54">
        <v>5591438.0076097799</v>
      </c>
      <c r="Q96" s="54">
        <v>30154312.272182669</v>
      </c>
    </row>
    <row r="97" spans="1:6649" ht="30" customHeight="1" x14ac:dyDescent="0.2">
      <c r="A97" s="34">
        <v>27</v>
      </c>
      <c r="B97" s="50" t="s">
        <v>17</v>
      </c>
      <c r="C97" s="51" t="s">
        <v>260</v>
      </c>
      <c r="D97" s="52" t="s">
        <v>30</v>
      </c>
      <c r="E97" s="62" t="s">
        <v>113</v>
      </c>
      <c r="F97" s="62" t="s">
        <v>113</v>
      </c>
      <c r="G97" s="39">
        <v>1718913.9092999999</v>
      </c>
      <c r="H97" s="54">
        <v>1862099.43794469</v>
      </c>
      <c r="I97" s="54">
        <v>24216234.347244691</v>
      </c>
      <c r="J97" s="54">
        <v>1135590.0533924398</v>
      </c>
      <c r="K97" s="54">
        <v>2067757.47911025</v>
      </c>
      <c r="L97" s="54">
        <v>335312.02363949997</v>
      </c>
      <c r="M97" s="54">
        <v>670624.04727899993</v>
      </c>
      <c r="N97" s="54">
        <v>111770.6745465</v>
      </c>
      <c r="O97" s="54">
        <v>1191475.3906656899</v>
      </c>
      <c r="P97" s="54">
        <v>5512529.668633379</v>
      </c>
      <c r="Q97" s="54">
        <v>29728764.01587807</v>
      </c>
    </row>
    <row r="98" spans="1:6649" s="70" customFormat="1" ht="30" customHeight="1" x14ac:dyDescent="0.2">
      <c r="A98" s="34">
        <v>28</v>
      </c>
      <c r="B98" s="50" t="s">
        <v>17</v>
      </c>
      <c r="C98" s="51" t="s">
        <v>255</v>
      </c>
      <c r="D98" s="52" t="s">
        <v>31</v>
      </c>
      <c r="E98" s="62" t="s">
        <v>113</v>
      </c>
      <c r="F98" s="62" t="s">
        <v>113</v>
      </c>
      <c r="G98" s="39">
        <v>1777738.8699</v>
      </c>
      <c r="H98" s="54">
        <v>1925824.5177626698</v>
      </c>
      <c r="I98" s="54">
        <v>25044966.387662668</v>
      </c>
      <c r="J98" s="54">
        <v>1174452.40699092</v>
      </c>
      <c r="K98" s="54">
        <v>2138520.6229657498</v>
      </c>
      <c r="L98" s="54">
        <v>346787.12804849999</v>
      </c>
      <c r="M98" s="54">
        <v>693574.25609699998</v>
      </c>
      <c r="N98" s="54">
        <v>115595.7093495</v>
      </c>
      <c r="O98" s="54">
        <v>1232250.26166567</v>
      </c>
      <c r="P98" s="54">
        <v>5701180.3851173399</v>
      </c>
      <c r="Q98" s="54">
        <v>30746146.772780009</v>
      </c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  <c r="ME98" s="40"/>
      <c r="MF98" s="40"/>
      <c r="MG98" s="40"/>
      <c r="MH98" s="40"/>
      <c r="MI98" s="40"/>
      <c r="MJ98" s="40"/>
      <c r="MK98" s="40"/>
      <c r="ML98" s="40"/>
      <c r="MM98" s="40"/>
      <c r="MN98" s="40"/>
      <c r="MO98" s="40"/>
      <c r="MP98" s="40"/>
      <c r="MQ98" s="40"/>
      <c r="MR98" s="40"/>
      <c r="MS98" s="40"/>
      <c r="MT98" s="40"/>
      <c r="MU98" s="40"/>
      <c r="MV98" s="40"/>
      <c r="MW98" s="40"/>
      <c r="MX98" s="40"/>
      <c r="MY98" s="40"/>
      <c r="MZ98" s="40"/>
      <c r="NA98" s="40"/>
      <c r="NB98" s="40"/>
      <c r="NC98" s="40"/>
      <c r="ND98" s="40"/>
      <c r="NE98" s="40"/>
      <c r="NF98" s="40"/>
      <c r="NG98" s="40"/>
      <c r="NH98" s="40"/>
      <c r="NI98" s="40"/>
      <c r="NJ98" s="40"/>
      <c r="NK98" s="40"/>
      <c r="NL98" s="40"/>
      <c r="NM98" s="40"/>
      <c r="NN98" s="40"/>
      <c r="NO98" s="40"/>
      <c r="NP98" s="40"/>
      <c r="NQ98" s="40"/>
      <c r="NR98" s="40"/>
      <c r="NS98" s="40"/>
      <c r="NT98" s="40"/>
      <c r="NU98" s="40"/>
      <c r="NV98" s="40"/>
      <c r="NW98" s="40"/>
      <c r="NX98" s="40"/>
      <c r="NY98" s="40"/>
      <c r="NZ98" s="40"/>
      <c r="OA98" s="40"/>
      <c r="OB98" s="40"/>
      <c r="OC98" s="40"/>
      <c r="OD98" s="40"/>
      <c r="OE98" s="40"/>
      <c r="OF98" s="40"/>
      <c r="OG98" s="40"/>
      <c r="OH98" s="40"/>
      <c r="OI98" s="40"/>
      <c r="OJ98" s="40"/>
      <c r="OK98" s="40"/>
      <c r="OL98" s="40"/>
      <c r="OM98" s="40"/>
      <c r="ON98" s="40"/>
      <c r="OO98" s="40"/>
      <c r="OP98" s="40"/>
      <c r="OQ98" s="40"/>
      <c r="OR98" s="40"/>
      <c r="OS98" s="40"/>
      <c r="OT98" s="40"/>
      <c r="OU98" s="40"/>
      <c r="OV98" s="40"/>
      <c r="OW98" s="40"/>
      <c r="OX98" s="40"/>
      <c r="OY98" s="40"/>
      <c r="OZ98" s="40"/>
      <c r="PA98" s="40"/>
      <c r="PB98" s="40"/>
      <c r="PC98" s="40"/>
      <c r="PD98" s="40"/>
      <c r="PE98" s="40"/>
      <c r="PF98" s="40"/>
      <c r="PG98" s="40"/>
      <c r="PH98" s="40"/>
      <c r="PI98" s="40"/>
      <c r="PJ98" s="40"/>
      <c r="PK98" s="40"/>
      <c r="PL98" s="40"/>
      <c r="PM98" s="40"/>
      <c r="PN98" s="40"/>
      <c r="PO98" s="40"/>
      <c r="PP98" s="40"/>
      <c r="PQ98" s="40"/>
      <c r="PR98" s="40"/>
      <c r="PS98" s="40"/>
      <c r="PT98" s="40"/>
      <c r="PU98" s="40"/>
      <c r="PV98" s="40"/>
      <c r="PW98" s="40"/>
      <c r="PX98" s="40"/>
      <c r="PY98" s="40"/>
      <c r="PZ98" s="40"/>
      <c r="QA98" s="40"/>
      <c r="QB98" s="40"/>
      <c r="QC98" s="40"/>
      <c r="QD98" s="40"/>
      <c r="QE98" s="40"/>
      <c r="QF98" s="40"/>
      <c r="QG98" s="40"/>
      <c r="QH98" s="40"/>
      <c r="QI98" s="40"/>
      <c r="QJ98" s="40"/>
      <c r="QK98" s="40"/>
      <c r="QL98" s="40"/>
      <c r="QM98" s="40"/>
      <c r="QN98" s="40"/>
      <c r="QO98" s="40"/>
      <c r="QP98" s="40"/>
      <c r="QQ98" s="40"/>
      <c r="QR98" s="40"/>
      <c r="QS98" s="40"/>
      <c r="QT98" s="40"/>
      <c r="QU98" s="40"/>
      <c r="QV98" s="40"/>
      <c r="QW98" s="40"/>
      <c r="QX98" s="40"/>
      <c r="QY98" s="40"/>
      <c r="QZ98" s="40"/>
      <c r="RA98" s="40"/>
      <c r="RB98" s="40"/>
      <c r="RC98" s="40"/>
      <c r="RD98" s="40"/>
      <c r="RE98" s="40"/>
      <c r="RF98" s="40"/>
      <c r="RG98" s="40"/>
      <c r="RH98" s="40"/>
      <c r="RI98" s="40"/>
      <c r="RJ98" s="40"/>
      <c r="RK98" s="40"/>
      <c r="RL98" s="40"/>
      <c r="RM98" s="40"/>
      <c r="RN98" s="40"/>
      <c r="RO98" s="40"/>
      <c r="RP98" s="40"/>
      <c r="RQ98" s="40"/>
      <c r="RR98" s="40"/>
      <c r="RS98" s="40"/>
      <c r="RT98" s="40"/>
      <c r="RU98" s="40"/>
      <c r="RV98" s="40"/>
      <c r="RW98" s="40"/>
      <c r="RX98" s="40"/>
      <c r="RY98" s="40"/>
      <c r="RZ98" s="40"/>
      <c r="SA98" s="40"/>
      <c r="SB98" s="40"/>
      <c r="SC98" s="40"/>
      <c r="SD98" s="40"/>
      <c r="SE98" s="40"/>
      <c r="SF98" s="40"/>
      <c r="SG98" s="40"/>
      <c r="SH98" s="40"/>
      <c r="SI98" s="40"/>
      <c r="SJ98" s="40"/>
      <c r="SK98" s="40"/>
      <c r="SL98" s="40"/>
      <c r="SM98" s="40"/>
      <c r="SN98" s="40"/>
      <c r="SO98" s="40"/>
      <c r="SP98" s="40"/>
      <c r="SQ98" s="40"/>
      <c r="SR98" s="40"/>
      <c r="SS98" s="40"/>
      <c r="ST98" s="40"/>
      <c r="SU98" s="40"/>
      <c r="SV98" s="40"/>
      <c r="SW98" s="40"/>
      <c r="SX98" s="40"/>
      <c r="SY98" s="40"/>
      <c r="SZ98" s="40"/>
      <c r="TA98" s="40"/>
      <c r="TB98" s="40"/>
      <c r="TC98" s="40"/>
      <c r="TD98" s="40"/>
      <c r="TE98" s="40"/>
      <c r="TF98" s="40"/>
      <c r="TG98" s="40"/>
      <c r="TH98" s="40"/>
      <c r="TI98" s="40"/>
      <c r="TJ98" s="40"/>
      <c r="TK98" s="40"/>
      <c r="TL98" s="40"/>
      <c r="TM98" s="40"/>
      <c r="TN98" s="40"/>
      <c r="TO98" s="40"/>
      <c r="TP98" s="40"/>
      <c r="TQ98" s="40"/>
      <c r="TR98" s="40"/>
      <c r="TS98" s="40"/>
      <c r="TT98" s="40"/>
      <c r="TU98" s="40"/>
      <c r="TV98" s="40"/>
      <c r="TW98" s="40"/>
      <c r="TX98" s="40"/>
      <c r="TY98" s="40"/>
      <c r="TZ98" s="40"/>
      <c r="UA98" s="40"/>
      <c r="UB98" s="40"/>
      <c r="UC98" s="40"/>
      <c r="UD98" s="40"/>
      <c r="UE98" s="40"/>
      <c r="UF98" s="40"/>
      <c r="UG98" s="40"/>
      <c r="UH98" s="40"/>
      <c r="UI98" s="40"/>
      <c r="UJ98" s="40"/>
      <c r="UK98" s="40"/>
      <c r="UL98" s="40"/>
      <c r="UM98" s="40"/>
      <c r="UN98" s="40"/>
      <c r="UO98" s="40"/>
      <c r="UP98" s="40"/>
      <c r="UQ98" s="40"/>
      <c r="UR98" s="40"/>
      <c r="US98" s="40"/>
      <c r="UT98" s="40"/>
      <c r="UU98" s="40"/>
      <c r="UV98" s="40"/>
      <c r="UW98" s="40"/>
      <c r="UX98" s="40"/>
      <c r="UY98" s="40"/>
      <c r="UZ98" s="40"/>
      <c r="VA98" s="40"/>
      <c r="VB98" s="40"/>
      <c r="VC98" s="40"/>
      <c r="VD98" s="40"/>
      <c r="VE98" s="40"/>
      <c r="VF98" s="40"/>
      <c r="VG98" s="40"/>
      <c r="VH98" s="40"/>
      <c r="VI98" s="40"/>
      <c r="VJ98" s="40"/>
      <c r="VK98" s="40"/>
      <c r="VL98" s="40"/>
      <c r="VM98" s="40"/>
      <c r="VN98" s="40"/>
      <c r="VO98" s="40"/>
      <c r="VP98" s="40"/>
      <c r="VQ98" s="40"/>
      <c r="VR98" s="40"/>
      <c r="VS98" s="40"/>
      <c r="VT98" s="40"/>
      <c r="VU98" s="40"/>
      <c r="VV98" s="40"/>
      <c r="VW98" s="40"/>
      <c r="VX98" s="40"/>
      <c r="VY98" s="40"/>
      <c r="VZ98" s="40"/>
      <c r="WA98" s="40"/>
      <c r="WB98" s="40"/>
      <c r="WC98" s="40"/>
      <c r="WD98" s="40"/>
      <c r="WE98" s="40"/>
      <c r="WF98" s="40"/>
      <c r="WG98" s="40"/>
      <c r="WH98" s="40"/>
      <c r="WI98" s="40"/>
      <c r="WJ98" s="40"/>
      <c r="WK98" s="40"/>
      <c r="WL98" s="40"/>
      <c r="WM98" s="40"/>
      <c r="WN98" s="40"/>
      <c r="WO98" s="40"/>
      <c r="WP98" s="40"/>
      <c r="WQ98" s="40"/>
      <c r="WR98" s="40"/>
      <c r="WS98" s="40"/>
      <c r="WT98" s="40"/>
      <c r="WU98" s="40"/>
      <c r="WV98" s="40"/>
      <c r="WW98" s="40"/>
      <c r="WX98" s="40"/>
      <c r="WY98" s="40"/>
      <c r="WZ98" s="40"/>
      <c r="XA98" s="40"/>
      <c r="XB98" s="40"/>
      <c r="XC98" s="40"/>
      <c r="XD98" s="40"/>
      <c r="XE98" s="40"/>
      <c r="XF98" s="40"/>
      <c r="XG98" s="40"/>
      <c r="XH98" s="40"/>
      <c r="XI98" s="40"/>
      <c r="XJ98" s="40"/>
      <c r="XK98" s="40"/>
      <c r="XL98" s="40"/>
      <c r="XM98" s="40"/>
      <c r="XN98" s="40"/>
      <c r="XO98" s="40"/>
      <c r="XP98" s="40"/>
      <c r="XQ98" s="40"/>
      <c r="XR98" s="40"/>
      <c r="XS98" s="40"/>
      <c r="XT98" s="40"/>
      <c r="XU98" s="40"/>
      <c r="XV98" s="40"/>
      <c r="XW98" s="40"/>
      <c r="XX98" s="40"/>
      <c r="XY98" s="40"/>
      <c r="XZ98" s="40"/>
      <c r="YA98" s="40"/>
      <c r="YB98" s="40"/>
      <c r="YC98" s="40"/>
      <c r="YD98" s="40"/>
      <c r="YE98" s="40"/>
      <c r="YF98" s="40"/>
      <c r="YG98" s="40"/>
      <c r="YH98" s="40"/>
      <c r="YI98" s="40"/>
      <c r="YJ98" s="40"/>
      <c r="YK98" s="40"/>
      <c r="YL98" s="40"/>
      <c r="YM98" s="40"/>
      <c r="YN98" s="40"/>
      <c r="YO98" s="40"/>
      <c r="YP98" s="40"/>
      <c r="YQ98" s="40"/>
      <c r="YR98" s="40"/>
      <c r="YS98" s="40"/>
      <c r="YT98" s="40"/>
      <c r="YU98" s="40"/>
      <c r="YV98" s="40"/>
      <c r="YW98" s="40"/>
      <c r="YX98" s="40"/>
      <c r="YY98" s="40"/>
      <c r="YZ98" s="40"/>
      <c r="ZA98" s="40"/>
      <c r="ZB98" s="40"/>
      <c r="ZC98" s="40"/>
      <c r="ZD98" s="40"/>
      <c r="ZE98" s="40"/>
      <c r="ZF98" s="40"/>
      <c r="ZG98" s="40"/>
      <c r="ZH98" s="40"/>
      <c r="ZI98" s="40"/>
      <c r="ZJ98" s="40"/>
      <c r="ZK98" s="40"/>
      <c r="ZL98" s="40"/>
      <c r="ZM98" s="40"/>
      <c r="ZN98" s="40"/>
      <c r="ZO98" s="40"/>
      <c r="ZP98" s="40"/>
      <c r="ZQ98" s="40"/>
      <c r="ZR98" s="40"/>
      <c r="ZS98" s="40"/>
      <c r="ZT98" s="40"/>
      <c r="ZU98" s="40"/>
      <c r="ZV98" s="40"/>
      <c r="ZW98" s="40"/>
      <c r="ZX98" s="40"/>
      <c r="ZY98" s="40"/>
      <c r="ZZ98" s="40"/>
      <c r="AAA98" s="40"/>
      <c r="AAB98" s="40"/>
      <c r="AAC98" s="40"/>
      <c r="AAD98" s="40"/>
      <c r="AAE98" s="40"/>
      <c r="AAF98" s="40"/>
      <c r="AAG98" s="40"/>
      <c r="AAH98" s="40"/>
      <c r="AAI98" s="40"/>
      <c r="AAJ98" s="40"/>
      <c r="AAK98" s="40"/>
      <c r="AAL98" s="40"/>
      <c r="AAM98" s="40"/>
      <c r="AAN98" s="40"/>
      <c r="AAO98" s="40"/>
      <c r="AAP98" s="40"/>
      <c r="AAQ98" s="40"/>
      <c r="AAR98" s="40"/>
      <c r="AAS98" s="40"/>
      <c r="AAT98" s="40"/>
      <c r="AAU98" s="40"/>
      <c r="AAV98" s="40"/>
      <c r="AAW98" s="40"/>
      <c r="AAX98" s="40"/>
      <c r="AAY98" s="40"/>
      <c r="AAZ98" s="40"/>
      <c r="ABA98" s="40"/>
      <c r="ABB98" s="40"/>
      <c r="ABC98" s="40"/>
      <c r="ABD98" s="40"/>
      <c r="ABE98" s="40"/>
      <c r="ABF98" s="40"/>
      <c r="ABG98" s="40"/>
      <c r="ABH98" s="40"/>
      <c r="ABI98" s="40"/>
      <c r="ABJ98" s="40"/>
      <c r="ABK98" s="40"/>
      <c r="ABL98" s="40"/>
      <c r="ABM98" s="40"/>
      <c r="ABN98" s="40"/>
      <c r="ABO98" s="40"/>
      <c r="ABP98" s="40"/>
      <c r="ABQ98" s="40"/>
      <c r="ABR98" s="40"/>
      <c r="ABS98" s="40"/>
      <c r="ABT98" s="40"/>
      <c r="ABU98" s="40"/>
      <c r="ABV98" s="40"/>
      <c r="ABW98" s="40"/>
      <c r="ABX98" s="40"/>
      <c r="ABY98" s="40"/>
      <c r="ABZ98" s="40"/>
      <c r="ACA98" s="40"/>
      <c r="ACB98" s="40"/>
      <c r="ACC98" s="40"/>
      <c r="ACD98" s="40"/>
      <c r="ACE98" s="40"/>
      <c r="ACF98" s="40"/>
      <c r="ACG98" s="40"/>
      <c r="ACH98" s="40"/>
      <c r="ACI98" s="40"/>
      <c r="ACJ98" s="40"/>
      <c r="ACK98" s="40"/>
      <c r="ACL98" s="40"/>
      <c r="ACM98" s="40"/>
      <c r="ACN98" s="40"/>
      <c r="ACO98" s="40"/>
      <c r="ACP98" s="40"/>
      <c r="ACQ98" s="40"/>
      <c r="ACR98" s="40"/>
      <c r="ACS98" s="40"/>
      <c r="ACT98" s="40"/>
      <c r="ACU98" s="40"/>
      <c r="ACV98" s="40"/>
      <c r="ACW98" s="40"/>
      <c r="ACX98" s="40"/>
      <c r="ACY98" s="40"/>
      <c r="ACZ98" s="40"/>
      <c r="ADA98" s="40"/>
      <c r="ADB98" s="40"/>
      <c r="ADC98" s="40"/>
      <c r="ADD98" s="40"/>
      <c r="ADE98" s="40"/>
      <c r="ADF98" s="40"/>
      <c r="ADG98" s="40"/>
      <c r="ADH98" s="40"/>
      <c r="ADI98" s="40"/>
      <c r="ADJ98" s="40"/>
      <c r="ADK98" s="40"/>
      <c r="ADL98" s="40"/>
      <c r="ADM98" s="40"/>
      <c r="ADN98" s="40"/>
      <c r="ADO98" s="40"/>
      <c r="ADP98" s="40"/>
      <c r="ADQ98" s="40"/>
      <c r="ADR98" s="40"/>
      <c r="ADS98" s="40"/>
      <c r="ADT98" s="40"/>
      <c r="ADU98" s="40"/>
      <c r="ADV98" s="40"/>
      <c r="ADW98" s="40"/>
      <c r="ADX98" s="40"/>
      <c r="ADY98" s="40"/>
      <c r="ADZ98" s="40"/>
      <c r="AEA98" s="40"/>
      <c r="AEB98" s="40"/>
      <c r="AEC98" s="40"/>
      <c r="AED98" s="40"/>
      <c r="AEE98" s="40"/>
      <c r="AEF98" s="40"/>
      <c r="AEG98" s="40"/>
      <c r="AEH98" s="40"/>
      <c r="AEI98" s="40"/>
      <c r="AEJ98" s="40"/>
      <c r="AEK98" s="40"/>
      <c r="AEL98" s="40"/>
      <c r="AEM98" s="40"/>
      <c r="AEN98" s="40"/>
      <c r="AEO98" s="40"/>
      <c r="AEP98" s="40"/>
      <c r="AEQ98" s="40"/>
      <c r="AER98" s="40"/>
      <c r="AES98" s="40"/>
      <c r="AET98" s="40"/>
      <c r="AEU98" s="40"/>
      <c r="AEV98" s="40"/>
      <c r="AEW98" s="40"/>
      <c r="AEX98" s="40"/>
      <c r="AEY98" s="40"/>
      <c r="AEZ98" s="40"/>
      <c r="AFA98" s="40"/>
      <c r="AFB98" s="40"/>
      <c r="AFC98" s="40"/>
      <c r="AFD98" s="40"/>
      <c r="AFE98" s="40"/>
      <c r="AFF98" s="40"/>
      <c r="AFG98" s="40"/>
      <c r="AFH98" s="40"/>
      <c r="AFI98" s="40"/>
      <c r="AFJ98" s="40"/>
      <c r="AFK98" s="40"/>
      <c r="AFL98" s="40"/>
      <c r="AFM98" s="40"/>
      <c r="AFN98" s="40"/>
      <c r="AFO98" s="40"/>
      <c r="AFP98" s="40"/>
      <c r="AFQ98" s="40"/>
      <c r="AFR98" s="40"/>
      <c r="AFS98" s="40"/>
      <c r="AFT98" s="40"/>
      <c r="AFU98" s="40"/>
      <c r="AFV98" s="40"/>
      <c r="AFW98" s="40"/>
      <c r="AFX98" s="40"/>
      <c r="AFY98" s="40"/>
      <c r="AFZ98" s="40"/>
      <c r="AGA98" s="40"/>
      <c r="AGB98" s="40"/>
      <c r="AGC98" s="40"/>
      <c r="AGD98" s="40"/>
      <c r="AGE98" s="40"/>
      <c r="AGF98" s="40"/>
      <c r="AGG98" s="40"/>
      <c r="AGH98" s="40"/>
      <c r="AGI98" s="40"/>
      <c r="AGJ98" s="40"/>
      <c r="AGK98" s="40"/>
      <c r="AGL98" s="40"/>
      <c r="AGM98" s="40"/>
      <c r="AGN98" s="40"/>
      <c r="AGO98" s="40"/>
      <c r="AGP98" s="40"/>
      <c r="AGQ98" s="40"/>
      <c r="AGR98" s="40"/>
      <c r="AGS98" s="40"/>
      <c r="AGT98" s="40"/>
      <c r="AGU98" s="40"/>
      <c r="AGV98" s="40"/>
      <c r="AGW98" s="40"/>
      <c r="AGX98" s="40"/>
      <c r="AGY98" s="40"/>
      <c r="AGZ98" s="40"/>
      <c r="AHA98" s="40"/>
      <c r="AHB98" s="40"/>
      <c r="AHC98" s="40"/>
      <c r="AHD98" s="40"/>
      <c r="AHE98" s="40"/>
      <c r="AHF98" s="40"/>
      <c r="AHG98" s="40"/>
      <c r="AHH98" s="40"/>
      <c r="AHI98" s="40"/>
      <c r="AHJ98" s="40"/>
      <c r="AHK98" s="40"/>
      <c r="AHL98" s="40"/>
      <c r="AHM98" s="40"/>
      <c r="AHN98" s="40"/>
      <c r="AHO98" s="40"/>
      <c r="AHP98" s="40"/>
      <c r="AHQ98" s="40"/>
      <c r="AHR98" s="40"/>
      <c r="AHS98" s="40"/>
      <c r="AHT98" s="40"/>
      <c r="AHU98" s="40"/>
      <c r="AHV98" s="40"/>
      <c r="AHW98" s="40"/>
      <c r="AHX98" s="40"/>
      <c r="AHY98" s="40"/>
      <c r="AHZ98" s="40"/>
      <c r="AIA98" s="40"/>
      <c r="AIB98" s="40"/>
      <c r="AIC98" s="40"/>
      <c r="AID98" s="40"/>
      <c r="AIE98" s="40"/>
      <c r="AIF98" s="40"/>
      <c r="AIG98" s="40"/>
      <c r="AIH98" s="40"/>
      <c r="AII98" s="40"/>
      <c r="AIJ98" s="40"/>
      <c r="AIK98" s="40"/>
      <c r="AIL98" s="40"/>
      <c r="AIM98" s="40"/>
      <c r="AIN98" s="40"/>
      <c r="AIO98" s="40"/>
      <c r="AIP98" s="40"/>
      <c r="AIQ98" s="40"/>
      <c r="AIR98" s="40"/>
      <c r="AIS98" s="40"/>
      <c r="AIT98" s="40"/>
      <c r="AIU98" s="40"/>
      <c r="AIV98" s="40"/>
      <c r="AIW98" s="40"/>
      <c r="AIX98" s="40"/>
      <c r="AIY98" s="40"/>
      <c r="AIZ98" s="40"/>
      <c r="AJA98" s="40"/>
      <c r="AJB98" s="40"/>
      <c r="AJC98" s="40"/>
      <c r="AJD98" s="40"/>
      <c r="AJE98" s="40"/>
      <c r="AJF98" s="40"/>
      <c r="AJG98" s="40"/>
      <c r="AJH98" s="40"/>
      <c r="AJI98" s="40"/>
      <c r="AJJ98" s="40"/>
      <c r="AJK98" s="40"/>
      <c r="AJL98" s="40"/>
      <c r="AJM98" s="40"/>
      <c r="AJN98" s="40"/>
      <c r="AJO98" s="40"/>
      <c r="AJP98" s="40"/>
      <c r="AJQ98" s="40"/>
      <c r="AJR98" s="40"/>
      <c r="AJS98" s="40"/>
      <c r="AJT98" s="40"/>
      <c r="AJU98" s="40"/>
      <c r="AJV98" s="40"/>
      <c r="AJW98" s="40"/>
      <c r="AJX98" s="40"/>
      <c r="AJY98" s="40"/>
      <c r="AJZ98" s="40"/>
      <c r="AKA98" s="40"/>
      <c r="AKB98" s="40"/>
      <c r="AKC98" s="40"/>
      <c r="AKD98" s="40"/>
      <c r="AKE98" s="40"/>
      <c r="AKF98" s="40"/>
      <c r="AKG98" s="40"/>
      <c r="AKH98" s="40"/>
      <c r="AKI98" s="40"/>
      <c r="AKJ98" s="40"/>
      <c r="AKK98" s="40"/>
      <c r="AKL98" s="40"/>
      <c r="AKM98" s="40"/>
      <c r="AKN98" s="40"/>
      <c r="AKO98" s="40"/>
      <c r="AKP98" s="40"/>
      <c r="AKQ98" s="40"/>
      <c r="AKR98" s="40"/>
      <c r="AKS98" s="40"/>
      <c r="AKT98" s="40"/>
      <c r="AKU98" s="40"/>
      <c r="AKV98" s="40"/>
      <c r="AKW98" s="40"/>
      <c r="AKX98" s="40"/>
      <c r="AKY98" s="40"/>
      <c r="AKZ98" s="40"/>
      <c r="ALA98" s="40"/>
      <c r="ALB98" s="40"/>
      <c r="ALC98" s="40"/>
      <c r="ALD98" s="40"/>
      <c r="ALE98" s="40"/>
      <c r="ALF98" s="40"/>
      <c r="ALG98" s="40"/>
      <c r="ALH98" s="40"/>
      <c r="ALI98" s="40"/>
      <c r="ALJ98" s="40"/>
      <c r="ALK98" s="40"/>
      <c r="ALL98" s="40"/>
      <c r="ALM98" s="40"/>
      <c r="ALN98" s="40"/>
      <c r="ALO98" s="40"/>
      <c r="ALP98" s="40"/>
      <c r="ALQ98" s="40"/>
      <c r="ALR98" s="40"/>
      <c r="ALS98" s="40"/>
      <c r="ALT98" s="40"/>
      <c r="ALU98" s="40"/>
      <c r="ALV98" s="40"/>
      <c r="ALW98" s="40"/>
      <c r="ALX98" s="40"/>
      <c r="ALY98" s="40"/>
      <c r="ALZ98" s="40"/>
      <c r="AMA98" s="40"/>
      <c r="AMB98" s="40"/>
      <c r="AMC98" s="40"/>
      <c r="AMD98" s="40"/>
      <c r="AME98" s="40"/>
      <c r="AMF98" s="40"/>
      <c r="AMG98" s="40"/>
      <c r="AMH98" s="40"/>
      <c r="AMI98" s="40"/>
      <c r="AMJ98" s="40"/>
      <c r="AMK98" s="40"/>
      <c r="AML98" s="40"/>
      <c r="AMM98" s="40"/>
      <c r="AMN98" s="40"/>
      <c r="AMO98" s="40"/>
      <c r="AMP98" s="40"/>
      <c r="AMQ98" s="40"/>
      <c r="AMR98" s="40"/>
      <c r="AMS98" s="40"/>
      <c r="AMT98" s="40"/>
      <c r="AMU98" s="40"/>
      <c r="AMV98" s="40"/>
      <c r="AMW98" s="40"/>
      <c r="AMX98" s="40"/>
      <c r="AMY98" s="40"/>
      <c r="AMZ98" s="40"/>
      <c r="ANA98" s="40"/>
      <c r="ANB98" s="40"/>
      <c r="ANC98" s="40"/>
      <c r="AND98" s="40"/>
      <c r="ANE98" s="40"/>
      <c r="ANF98" s="40"/>
      <c r="ANG98" s="40"/>
      <c r="ANH98" s="40"/>
      <c r="ANI98" s="40"/>
      <c r="ANJ98" s="40"/>
      <c r="ANK98" s="40"/>
      <c r="ANL98" s="40"/>
      <c r="ANM98" s="40"/>
      <c r="ANN98" s="40"/>
      <c r="ANO98" s="40"/>
      <c r="ANP98" s="40"/>
      <c r="ANQ98" s="40"/>
      <c r="ANR98" s="40"/>
      <c r="ANS98" s="40"/>
      <c r="ANT98" s="40"/>
      <c r="ANU98" s="40"/>
      <c r="ANV98" s="40"/>
      <c r="ANW98" s="40"/>
      <c r="ANX98" s="40"/>
      <c r="ANY98" s="40"/>
      <c r="ANZ98" s="40"/>
      <c r="AOA98" s="40"/>
      <c r="AOB98" s="40"/>
      <c r="AOC98" s="40"/>
      <c r="AOD98" s="40"/>
      <c r="AOE98" s="40"/>
      <c r="AOF98" s="40"/>
      <c r="AOG98" s="40"/>
      <c r="AOH98" s="40"/>
      <c r="AOI98" s="40"/>
      <c r="AOJ98" s="40"/>
      <c r="AOK98" s="40"/>
      <c r="AOL98" s="40"/>
      <c r="AOM98" s="40"/>
      <c r="AON98" s="40"/>
      <c r="AOO98" s="40"/>
      <c r="AOP98" s="40"/>
      <c r="AOQ98" s="40"/>
      <c r="AOR98" s="40"/>
      <c r="AOS98" s="40"/>
      <c r="AOT98" s="40"/>
      <c r="AOU98" s="40"/>
      <c r="AOV98" s="40"/>
      <c r="AOW98" s="40"/>
      <c r="AOX98" s="40"/>
      <c r="AOY98" s="40"/>
      <c r="AOZ98" s="40"/>
      <c r="APA98" s="40"/>
      <c r="APB98" s="40"/>
      <c r="APC98" s="40"/>
      <c r="APD98" s="40"/>
      <c r="APE98" s="40"/>
      <c r="APF98" s="40"/>
      <c r="APG98" s="40"/>
      <c r="APH98" s="40"/>
      <c r="API98" s="40"/>
      <c r="APJ98" s="40"/>
      <c r="APK98" s="40"/>
      <c r="APL98" s="40"/>
      <c r="APM98" s="40"/>
      <c r="APN98" s="40"/>
      <c r="APO98" s="40"/>
      <c r="APP98" s="40"/>
      <c r="APQ98" s="40"/>
      <c r="APR98" s="40"/>
      <c r="APS98" s="40"/>
      <c r="APT98" s="40"/>
      <c r="APU98" s="40"/>
      <c r="APV98" s="40"/>
      <c r="APW98" s="40"/>
      <c r="APX98" s="40"/>
      <c r="APY98" s="40"/>
      <c r="APZ98" s="40"/>
      <c r="AQA98" s="40"/>
      <c r="AQB98" s="40"/>
      <c r="AQC98" s="40"/>
      <c r="AQD98" s="40"/>
      <c r="AQE98" s="40"/>
      <c r="AQF98" s="40"/>
      <c r="AQG98" s="40"/>
      <c r="AQH98" s="40"/>
      <c r="AQI98" s="40"/>
      <c r="AQJ98" s="40"/>
      <c r="AQK98" s="40"/>
      <c r="AQL98" s="40"/>
      <c r="AQM98" s="40"/>
      <c r="AQN98" s="40"/>
      <c r="AQO98" s="40"/>
      <c r="AQP98" s="40"/>
      <c r="AQQ98" s="40"/>
      <c r="AQR98" s="40"/>
      <c r="AQS98" s="40"/>
      <c r="AQT98" s="40"/>
      <c r="AQU98" s="40"/>
      <c r="AQV98" s="40"/>
      <c r="AQW98" s="40"/>
      <c r="AQX98" s="40"/>
      <c r="AQY98" s="40"/>
      <c r="AQZ98" s="40"/>
      <c r="ARA98" s="40"/>
      <c r="ARB98" s="40"/>
      <c r="ARC98" s="40"/>
      <c r="ARD98" s="40"/>
      <c r="ARE98" s="40"/>
      <c r="ARF98" s="40"/>
      <c r="ARG98" s="40"/>
      <c r="ARH98" s="40"/>
      <c r="ARI98" s="40"/>
      <c r="ARJ98" s="40"/>
      <c r="ARK98" s="40"/>
      <c r="ARL98" s="40"/>
      <c r="ARM98" s="40"/>
      <c r="ARN98" s="40"/>
      <c r="ARO98" s="40"/>
      <c r="ARP98" s="40"/>
      <c r="ARQ98" s="40"/>
      <c r="ARR98" s="40"/>
      <c r="ARS98" s="40"/>
      <c r="ART98" s="40"/>
      <c r="ARU98" s="40"/>
      <c r="ARV98" s="40"/>
      <c r="ARW98" s="40"/>
      <c r="ARX98" s="40"/>
      <c r="ARY98" s="40"/>
      <c r="ARZ98" s="40"/>
      <c r="ASA98" s="40"/>
      <c r="ASB98" s="40"/>
      <c r="ASC98" s="40"/>
      <c r="ASD98" s="40"/>
      <c r="ASE98" s="40"/>
      <c r="ASF98" s="40"/>
      <c r="ASG98" s="40"/>
      <c r="ASH98" s="40"/>
      <c r="ASI98" s="40"/>
      <c r="ASJ98" s="40"/>
      <c r="ASK98" s="40"/>
      <c r="ASL98" s="40"/>
      <c r="ASM98" s="40"/>
      <c r="ASN98" s="40"/>
      <c r="ASO98" s="40"/>
      <c r="ASP98" s="40"/>
      <c r="ASQ98" s="40"/>
      <c r="ASR98" s="40"/>
      <c r="ASS98" s="40"/>
      <c r="AST98" s="40"/>
      <c r="ASU98" s="40"/>
      <c r="ASV98" s="40"/>
      <c r="ASW98" s="40"/>
      <c r="ASX98" s="40"/>
      <c r="ASY98" s="40"/>
      <c r="ASZ98" s="40"/>
      <c r="ATA98" s="40"/>
      <c r="ATB98" s="40"/>
      <c r="ATC98" s="40"/>
      <c r="ATD98" s="40"/>
      <c r="ATE98" s="40"/>
      <c r="ATF98" s="40"/>
      <c r="ATG98" s="40"/>
      <c r="ATH98" s="40"/>
      <c r="ATI98" s="40"/>
      <c r="ATJ98" s="40"/>
      <c r="ATK98" s="40"/>
      <c r="ATL98" s="40"/>
      <c r="ATM98" s="40"/>
      <c r="ATN98" s="40"/>
      <c r="ATO98" s="40"/>
      <c r="ATP98" s="40"/>
      <c r="ATQ98" s="40"/>
      <c r="ATR98" s="40"/>
      <c r="ATS98" s="40"/>
      <c r="ATT98" s="40"/>
      <c r="ATU98" s="40"/>
      <c r="ATV98" s="40"/>
      <c r="ATW98" s="40"/>
      <c r="ATX98" s="40"/>
      <c r="ATY98" s="40"/>
      <c r="ATZ98" s="40"/>
      <c r="AUA98" s="40"/>
      <c r="AUB98" s="40"/>
      <c r="AUC98" s="40"/>
      <c r="AUD98" s="40"/>
      <c r="AUE98" s="40"/>
      <c r="AUF98" s="40"/>
      <c r="AUG98" s="40"/>
      <c r="AUH98" s="40"/>
      <c r="AUI98" s="40"/>
      <c r="AUJ98" s="40"/>
      <c r="AUK98" s="40"/>
      <c r="AUL98" s="40"/>
      <c r="AUM98" s="40"/>
      <c r="AUN98" s="40"/>
      <c r="AUO98" s="40"/>
      <c r="AUP98" s="40"/>
      <c r="AUQ98" s="40"/>
      <c r="AUR98" s="40"/>
      <c r="AUS98" s="40"/>
      <c r="AUT98" s="40"/>
      <c r="AUU98" s="40"/>
      <c r="AUV98" s="40"/>
      <c r="AUW98" s="40"/>
      <c r="AUX98" s="40"/>
      <c r="AUY98" s="40"/>
      <c r="AUZ98" s="40"/>
      <c r="AVA98" s="40"/>
      <c r="AVB98" s="40"/>
      <c r="AVC98" s="40"/>
      <c r="AVD98" s="40"/>
      <c r="AVE98" s="40"/>
      <c r="AVF98" s="40"/>
      <c r="AVG98" s="40"/>
      <c r="AVH98" s="40"/>
      <c r="AVI98" s="40"/>
      <c r="AVJ98" s="40"/>
      <c r="AVK98" s="40"/>
      <c r="AVL98" s="40"/>
      <c r="AVM98" s="40"/>
      <c r="AVN98" s="40"/>
      <c r="AVO98" s="40"/>
      <c r="AVP98" s="40"/>
      <c r="AVQ98" s="40"/>
      <c r="AVR98" s="40"/>
      <c r="AVS98" s="40"/>
      <c r="AVT98" s="40"/>
      <c r="AVU98" s="40"/>
      <c r="AVV98" s="40"/>
      <c r="AVW98" s="40"/>
      <c r="AVX98" s="40"/>
      <c r="AVY98" s="40"/>
      <c r="AVZ98" s="40"/>
      <c r="AWA98" s="40"/>
      <c r="AWB98" s="40"/>
      <c r="AWC98" s="40"/>
      <c r="AWD98" s="40"/>
      <c r="AWE98" s="40"/>
      <c r="AWF98" s="40"/>
      <c r="AWG98" s="40"/>
      <c r="AWH98" s="40"/>
      <c r="AWI98" s="40"/>
      <c r="AWJ98" s="40"/>
      <c r="AWK98" s="40"/>
      <c r="AWL98" s="40"/>
      <c r="AWM98" s="40"/>
      <c r="AWN98" s="40"/>
      <c r="AWO98" s="40"/>
      <c r="AWP98" s="40"/>
      <c r="AWQ98" s="40"/>
      <c r="AWR98" s="40"/>
      <c r="AWS98" s="40"/>
      <c r="AWT98" s="40"/>
      <c r="AWU98" s="40"/>
      <c r="AWV98" s="40"/>
      <c r="AWW98" s="40"/>
      <c r="AWX98" s="40"/>
      <c r="AWY98" s="40"/>
      <c r="AWZ98" s="40"/>
      <c r="AXA98" s="40"/>
      <c r="AXB98" s="40"/>
      <c r="AXC98" s="40"/>
      <c r="AXD98" s="40"/>
      <c r="AXE98" s="40"/>
      <c r="AXF98" s="40"/>
      <c r="AXG98" s="40"/>
      <c r="AXH98" s="40"/>
      <c r="AXI98" s="40"/>
      <c r="AXJ98" s="40"/>
      <c r="AXK98" s="40"/>
      <c r="AXL98" s="40"/>
      <c r="AXM98" s="40"/>
      <c r="AXN98" s="40"/>
      <c r="AXO98" s="40"/>
      <c r="AXP98" s="40"/>
      <c r="AXQ98" s="40"/>
      <c r="AXR98" s="40"/>
      <c r="AXS98" s="40"/>
      <c r="AXT98" s="40"/>
      <c r="AXU98" s="40"/>
      <c r="AXV98" s="40"/>
      <c r="AXW98" s="40"/>
      <c r="AXX98" s="40"/>
      <c r="AXY98" s="40"/>
      <c r="AXZ98" s="40"/>
      <c r="AYA98" s="40"/>
      <c r="AYB98" s="40"/>
      <c r="AYC98" s="40"/>
      <c r="AYD98" s="40"/>
      <c r="AYE98" s="40"/>
      <c r="AYF98" s="40"/>
      <c r="AYG98" s="40"/>
      <c r="AYH98" s="40"/>
      <c r="AYI98" s="40"/>
      <c r="AYJ98" s="40"/>
      <c r="AYK98" s="40"/>
      <c r="AYL98" s="40"/>
      <c r="AYM98" s="40"/>
      <c r="AYN98" s="40"/>
      <c r="AYO98" s="40"/>
      <c r="AYP98" s="40"/>
      <c r="AYQ98" s="40"/>
      <c r="AYR98" s="40"/>
      <c r="AYS98" s="40"/>
      <c r="AYT98" s="40"/>
      <c r="AYU98" s="40"/>
      <c r="AYV98" s="40"/>
      <c r="AYW98" s="40"/>
      <c r="AYX98" s="40"/>
      <c r="AYY98" s="40"/>
      <c r="AYZ98" s="40"/>
      <c r="AZA98" s="40"/>
      <c r="AZB98" s="40"/>
      <c r="AZC98" s="40"/>
      <c r="AZD98" s="40"/>
      <c r="AZE98" s="40"/>
      <c r="AZF98" s="40"/>
      <c r="AZG98" s="40"/>
      <c r="AZH98" s="40"/>
      <c r="AZI98" s="40"/>
      <c r="AZJ98" s="40"/>
      <c r="AZK98" s="40"/>
      <c r="AZL98" s="40"/>
      <c r="AZM98" s="40"/>
      <c r="AZN98" s="40"/>
      <c r="AZO98" s="40"/>
      <c r="AZP98" s="40"/>
      <c r="AZQ98" s="40"/>
      <c r="AZR98" s="40"/>
      <c r="AZS98" s="40"/>
      <c r="AZT98" s="40"/>
      <c r="AZU98" s="40"/>
      <c r="AZV98" s="40"/>
      <c r="AZW98" s="40"/>
      <c r="AZX98" s="40"/>
      <c r="AZY98" s="40"/>
      <c r="AZZ98" s="40"/>
      <c r="BAA98" s="40"/>
      <c r="BAB98" s="40"/>
      <c r="BAC98" s="40"/>
      <c r="BAD98" s="40"/>
      <c r="BAE98" s="40"/>
      <c r="BAF98" s="40"/>
      <c r="BAG98" s="40"/>
      <c r="BAH98" s="40"/>
      <c r="BAI98" s="40"/>
      <c r="BAJ98" s="40"/>
      <c r="BAK98" s="40"/>
      <c r="BAL98" s="40"/>
      <c r="BAM98" s="40"/>
      <c r="BAN98" s="40"/>
      <c r="BAO98" s="40"/>
      <c r="BAP98" s="40"/>
      <c r="BAQ98" s="40"/>
      <c r="BAR98" s="40"/>
      <c r="BAS98" s="40"/>
      <c r="BAT98" s="40"/>
      <c r="BAU98" s="40"/>
      <c r="BAV98" s="40"/>
      <c r="BAW98" s="40"/>
      <c r="BAX98" s="40"/>
      <c r="BAY98" s="40"/>
      <c r="BAZ98" s="40"/>
      <c r="BBA98" s="40"/>
      <c r="BBB98" s="40"/>
      <c r="BBC98" s="40"/>
      <c r="BBD98" s="40"/>
      <c r="BBE98" s="40"/>
      <c r="BBF98" s="40"/>
      <c r="BBG98" s="40"/>
      <c r="BBH98" s="40"/>
      <c r="BBI98" s="40"/>
      <c r="BBJ98" s="40"/>
      <c r="BBK98" s="40"/>
      <c r="BBL98" s="40"/>
      <c r="BBM98" s="40"/>
      <c r="BBN98" s="40"/>
      <c r="BBO98" s="40"/>
      <c r="BBP98" s="40"/>
      <c r="BBQ98" s="40"/>
      <c r="BBR98" s="40"/>
      <c r="BBS98" s="40"/>
      <c r="BBT98" s="40"/>
      <c r="BBU98" s="40"/>
      <c r="BBV98" s="40"/>
      <c r="BBW98" s="40"/>
      <c r="BBX98" s="40"/>
      <c r="BBY98" s="40"/>
      <c r="BBZ98" s="40"/>
      <c r="BCA98" s="40"/>
      <c r="BCB98" s="40"/>
      <c r="BCC98" s="40"/>
      <c r="BCD98" s="40"/>
      <c r="BCE98" s="40"/>
      <c r="BCF98" s="40"/>
      <c r="BCG98" s="40"/>
      <c r="BCH98" s="40"/>
      <c r="BCI98" s="40"/>
      <c r="BCJ98" s="40"/>
      <c r="BCK98" s="40"/>
      <c r="BCL98" s="40"/>
      <c r="BCM98" s="40"/>
      <c r="BCN98" s="40"/>
      <c r="BCO98" s="40"/>
      <c r="BCP98" s="40"/>
      <c r="BCQ98" s="40"/>
      <c r="BCR98" s="40"/>
      <c r="BCS98" s="40"/>
      <c r="BCT98" s="40"/>
      <c r="BCU98" s="40"/>
      <c r="BCV98" s="40"/>
      <c r="BCW98" s="40"/>
      <c r="BCX98" s="40"/>
      <c r="BCY98" s="40"/>
      <c r="BCZ98" s="40"/>
      <c r="BDA98" s="40"/>
      <c r="BDB98" s="40"/>
      <c r="BDC98" s="40"/>
      <c r="BDD98" s="40"/>
      <c r="BDE98" s="40"/>
      <c r="BDF98" s="40"/>
      <c r="BDG98" s="40"/>
      <c r="BDH98" s="40"/>
      <c r="BDI98" s="40"/>
      <c r="BDJ98" s="40"/>
      <c r="BDK98" s="40"/>
      <c r="BDL98" s="40"/>
      <c r="BDM98" s="40"/>
      <c r="BDN98" s="40"/>
      <c r="BDO98" s="40"/>
      <c r="BDP98" s="40"/>
      <c r="BDQ98" s="40"/>
      <c r="BDR98" s="40"/>
      <c r="BDS98" s="40"/>
      <c r="BDT98" s="40"/>
      <c r="BDU98" s="40"/>
      <c r="BDV98" s="40"/>
      <c r="BDW98" s="40"/>
      <c r="BDX98" s="40"/>
      <c r="BDY98" s="40"/>
      <c r="BDZ98" s="40"/>
      <c r="BEA98" s="40"/>
      <c r="BEB98" s="40"/>
      <c r="BEC98" s="40"/>
      <c r="BED98" s="40"/>
      <c r="BEE98" s="40"/>
      <c r="BEF98" s="40"/>
      <c r="BEG98" s="40"/>
      <c r="BEH98" s="40"/>
      <c r="BEI98" s="40"/>
      <c r="BEJ98" s="40"/>
      <c r="BEK98" s="40"/>
      <c r="BEL98" s="40"/>
      <c r="BEM98" s="40"/>
      <c r="BEN98" s="40"/>
      <c r="BEO98" s="40"/>
      <c r="BEP98" s="40"/>
      <c r="BEQ98" s="40"/>
      <c r="BER98" s="40"/>
      <c r="BES98" s="40"/>
      <c r="BET98" s="40"/>
      <c r="BEU98" s="40"/>
      <c r="BEV98" s="40"/>
      <c r="BEW98" s="40"/>
      <c r="BEX98" s="40"/>
      <c r="BEY98" s="40"/>
      <c r="BEZ98" s="40"/>
      <c r="BFA98" s="40"/>
      <c r="BFB98" s="40"/>
      <c r="BFC98" s="40"/>
      <c r="BFD98" s="40"/>
      <c r="BFE98" s="40"/>
      <c r="BFF98" s="40"/>
      <c r="BFG98" s="40"/>
      <c r="BFH98" s="40"/>
      <c r="BFI98" s="40"/>
      <c r="BFJ98" s="40"/>
      <c r="BFK98" s="40"/>
      <c r="BFL98" s="40"/>
      <c r="BFM98" s="40"/>
      <c r="BFN98" s="40"/>
      <c r="BFO98" s="40"/>
      <c r="BFP98" s="40"/>
      <c r="BFQ98" s="40"/>
      <c r="BFR98" s="40"/>
      <c r="BFS98" s="40"/>
      <c r="BFT98" s="40"/>
      <c r="BFU98" s="40"/>
      <c r="BFV98" s="40"/>
      <c r="BFW98" s="40"/>
      <c r="BFX98" s="40"/>
      <c r="BFY98" s="40"/>
      <c r="BFZ98" s="40"/>
      <c r="BGA98" s="40"/>
      <c r="BGB98" s="40"/>
      <c r="BGC98" s="40"/>
      <c r="BGD98" s="40"/>
      <c r="BGE98" s="40"/>
      <c r="BGF98" s="40"/>
      <c r="BGG98" s="40"/>
      <c r="BGH98" s="40"/>
      <c r="BGI98" s="40"/>
      <c r="BGJ98" s="40"/>
      <c r="BGK98" s="40"/>
      <c r="BGL98" s="40"/>
      <c r="BGM98" s="40"/>
      <c r="BGN98" s="40"/>
      <c r="BGO98" s="40"/>
      <c r="BGP98" s="40"/>
      <c r="BGQ98" s="40"/>
      <c r="BGR98" s="40"/>
      <c r="BGS98" s="40"/>
      <c r="BGT98" s="40"/>
      <c r="BGU98" s="40"/>
      <c r="BGV98" s="40"/>
      <c r="BGW98" s="40"/>
      <c r="BGX98" s="40"/>
      <c r="BGY98" s="40"/>
      <c r="BGZ98" s="40"/>
      <c r="BHA98" s="40"/>
      <c r="BHB98" s="40"/>
      <c r="BHC98" s="40"/>
      <c r="BHD98" s="40"/>
      <c r="BHE98" s="40"/>
      <c r="BHF98" s="40"/>
      <c r="BHG98" s="40"/>
      <c r="BHH98" s="40"/>
      <c r="BHI98" s="40"/>
      <c r="BHJ98" s="40"/>
      <c r="BHK98" s="40"/>
      <c r="BHL98" s="40"/>
      <c r="BHM98" s="40"/>
      <c r="BHN98" s="40"/>
      <c r="BHO98" s="40"/>
      <c r="BHP98" s="40"/>
      <c r="BHQ98" s="40"/>
      <c r="BHR98" s="40"/>
      <c r="BHS98" s="40"/>
      <c r="BHT98" s="40"/>
      <c r="BHU98" s="40"/>
      <c r="BHV98" s="40"/>
      <c r="BHW98" s="40"/>
      <c r="BHX98" s="40"/>
      <c r="BHY98" s="40"/>
      <c r="BHZ98" s="40"/>
      <c r="BIA98" s="40"/>
      <c r="BIB98" s="40"/>
      <c r="BIC98" s="40"/>
      <c r="BID98" s="40"/>
      <c r="BIE98" s="40"/>
      <c r="BIF98" s="40"/>
      <c r="BIG98" s="40"/>
      <c r="BIH98" s="40"/>
      <c r="BII98" s="40"/>
      <c r="BIJ98" s="40"/>
      <c r="BIK98" s="40"/>
      <c r="BIL98" s="40"/>
      <c r="BIM98" s="40"/>
      <c r="BIN98" s="40"/>
      <c r="BIO98" s="40"/>
      <c r="BIP98" s="40"/>
      <c r="BIQ98" s="40"/>
      <c r="BIR98" s="40"/>
      <c r="BIS98" s="40"/>
      <c r="BIT98" s="40"/>
      <c r="BIU98" s="40"/>
      <c r="BIV98" s="40"/>
      <c r="BIW98" s="40"/>
      <c r="BIX98" s="40"/>
      <c r="BIY98" s="40"/>
      <c r="BIZ98" s="40"/>
      <c r="BJA98" s="40"/>
      <c r="BJB98" s="40"/>
      <c r="BJC98" s="40"/>
      <c r="BJD98" s="40"/>
      <c r="BJE98" s="40"/>
      <c r="BJF98" s="40"/>
      <c r="BJG98" s="40"/>
      <c r="BJH98" s="40"/>
      <c r="BJI98" s="40"/>
      <c r="BJJ98" s="40"/>
      <c r="BJK98" s="40"/>
      <c r="BJL98" s="40"/>
      <c r="BJM98" s="40"/>
      <c r="BJN98" s="40"/>
      <c r="BJO98" s="40"/>
      <c r="BJP98" s="40"/>
      <c r="BJQ98" s="40"/>
      <c r="BJR98" s="40"/>
      <c r="BJS98" s="40"/>
      <c r="BJT98" s="40"/>
      <c r="BJU98" s="40"/>
      <c r="BJV98" s="40"/>
      <c r="BJW98" s="40"/>
      <c r="BJX98" s="40"/>
      <c r="BJY98" s="40"/>
      <c r="BJZ98" s="40"/>
      <c r="BKA98" s="40"/>
      <c r="BKB98" s="40"/>
      <c r="BKC98" s="40"/>
      <c r="BKD98" s="40"/>
      <c r="BKE98" s="40"/>
      <c r="BKF98" s="40"/>
      <c r="BKG98" s="40"/>
      <c r="BKH98" s="40"/>
      <c r="BKI98" s="40"/>
      <c r="BKJ98" s="40"/>
      <c r="BKK98" s="40"/>
      <c r="BKL98" s="40"/>
      <c r="BKM98" s="40"/>
      <c r="BKN98" s="40"/>
      <c r="BKO98" s="40"/>
      <c r="BKP98" s="40"/>
      <c r="BKQ98" s="40"/>
      <c r="BKR98" s="40"/>
      <c r="BKS98" s="40"/>
      <c r="BKT98" s="40"/>
      <c r="BKU98" s="40"/>
      <c r="BKV98" s="40"/>
      <c r="BKW98" s="40"/>
      <c r="BKX98" s="40"/>
      <c r="BKY98" s="40"/>
      <c r="BKZ98" s="40"/>
      <c r="BLA98" s="40"/>
      <c r="BLB98" s="40"/>
      <c r="BLC98" s="40"/>
      <c r="BLD98" s="40"/>
      <c r="BLE98" s="40"/>
      <c r="BLF98" s="40"/>
      <c r="BLG98" s="40"/>
      <c r="BLH98" s="40"/>
      <c r="BLI98" s="40"/>
      <c r="BLJ98" s="40"/>
      <c r="BLK98" s="40"/>
      <c r="BLL98" s="40"/>
      <c r="BLM98" s="40"/>
      <c r="BLN98" s="40"/>
      <c r="BLO98" s="40"/>
      <c r="BLP98" s="40"/>
      <c r="BLQ98" s="40"/>
      <c r="BLR98" s="40"/>
      <c r="BLS98" s="40"/>
      <c r="BLT98" s="40"/>
      <c r="BLU98" s="40"/>
      <c r="BLV98" s="40"/>
      <c r="BLW98" s="40"/>
      <c r="BLX98" s="40"/>
      <c r="BLY98" s="40"/>
      <c r="BLZ98" s="40"/>
      <c r="BMA98" s="40"/>
      <c r="BMB98" s="40"/>
      <c r="BMC98" s="40"/>
      <c r="BMD98" s="40"/>
      <c r="BME98" s="40"/>
      <c r="BMF98" s="40"/>
      <c r="BMG98" s="40"/>
      <c r="BMH98" s="40"/>
      <c r="BMI98" s="40"/>
      <c r="BMJ98" s="40"/>
      <c r="BMK98" s="40"/>
      <c r="BML98" s="40"/>
      <c r="BMM98" s="40"/>
      <c r="BMN98" s="40"/>
      <c r="BMO98" s="40"/>
      <c r="BMP98" s="40"/>
      <c r="BMQ98" s="40"/>
      <c r="BMR98" s="40"/>
      <c r="BMS98" s="40"/>
      <c r="BMT98" s="40"/>
      <c r="BMU98" s="40"/>
      <c r="BMV98" s="40"/>
      <c r="BMW98" s="40"/>
      <c r="BMX98" s="40"/>
      <c r="BMY98" s="40"/>
      <c r="BMZ98" s="40"/>
      <c r="BNA98" s="40"/>
      <c r="BNB98" s="40"/>
      <c r="BNC98" s="40"/>
      <c r="BND98" s="40"/>
      <c r="BNE98" s="40"/>
      <c r="BNF98" s="40"/>
      <c r="BNG98" s="40"/>
      <c r="BNH98" s="40"/>
      <c r="BNI98" s="40"/>
      <c r="BNJ98" s="40"/>
      <c r="BNK98" s="40"/>
      <c r="BNL98" s="40"/>
      <c r="BNM98" s="40"/>
      <c r="BNN98" s="40"/>
      <c r="BNO98" s="40"/>
      <c r="BNP98" s="40"/>
      <c r="BNQ98" s="40"/>
      <c r="BNR98" s="40"/>
      <c r="BNS98" s="40"/>
      <c r="BNT98" s="40"/>
      <c r="BNU98" s="40"/>
      <c r="BNV98" s="40"/>
      <c r="BNW98" s="40"/>
      <c r="BNX98" s="40"/>
      <c r="BNY98" s="40"/>
      <c r="BNZ98" s="40"/>
      <c r="BOA98" s="40"/>
      <c r="BOB98" s="40"/>
      <c r="BOC98" s="40"/>
      <c r="BOD98" s="40"/>
      <c r="BOE98" s="40"/>
      <c r="BOF98" s="40"/>
      <c r="BOG98" s="40"/>
      <c r="BOH98" s="40"/>
      <c r="BOI98" s="40"/>
      <c r="BOJ98" s="40"/>
      <c r="BOK98" s="40"/>
      <c r="BOL98" s="40"/>
      <c r="BOM98" s="40"/>
      <c r="BON98" s="40"/>
      <c r="BOO98" s="40"/>
      <c r="BOP98" s="40"/>
      <c r="BOQ98" s="40"/>
      <c r="BOR98" s="40"/>
      <c r="BOS98" s="40"/>
      <c r="BOT98" s="40"/>
      <c r="BOU98" s="40"/>
      <c r="BOV98" s="40"/>
      <c r="BOW98" s="40"/>
      <c r="BOX98" s="40"/>
      <c r="BOY98" s="40"/>
      <c r="BOZ98" s="40"/>
      <c r="BPA98" s="40"/>
      <c r="BPB98" s="40"/>
      <c r="BPC98" s="40"/>
      <c r="BPD98" s="40"/>
      <c r="BPE98" s="40"/>
      <c r="BPF98" s="40"/>
      <c r="BPG98" s="40"/>
      <c r="BPH98" s="40"/>
      <c r="BPI98" s="40"/>
      <c r="BPJ98" s="40"/>
      <c r="BPK98" s="40"/>
      <c r="BPL98" s="40"/>
      <c r="BPM98" s="40"/>
      <c r="BPN98" s="40"/>
      <c r="BPO98" s="40"/>
      <c r="BPP98" s="40"/>
      <c r="BPQ98" s="40"/>
      <c r="BPR98" s="40"/>
      <c r="BPS98" s="40"/>
      <c r="BPT98" s="40"/>
      <c r="BPU98" s="40"/>
      <c r="BPV98" s="40"/>
      <c r="BPW98" s="40"/>
      <c r="BPX98" s="40"/>
      <c r="BPY98" s="40"/>
      <c r="BPZ98" s="40"/>
      <c r="BQA98" s="40"/>
      <c r="BQB98" s="40"/>
      <c r="BQC98" s="40"/>
      <c r="BQD98" s="40"/>
      <c r="BQE98" s="40"/>
      <c r="BQF98" s="40"/>
      <c r="BQG98" s="40"/>
      <c r="BQH98" s="40"/>
      <c r="BQI98" s="40"/>
      <c r="BQJ98" s="40"/>
      <c r="BQK98" s="40"/>
      <c r="BQL98" s="40"/>
      <c r="BQM98" s="40"/>
      <c r="BQN98" s="40"/>
      <c r="BQO98" s="40"/>
      <c r="BQP98" s="40"/>
      <c r="BQQ98" s="40"/>
      <c r="BQR98" s="40"/>
      <c r="BQS98" s="40"/>
      <c r="BQT98" s="40"/>
      <c r="BQU98" s="40"/>
      <c r="BQV98" s="40"/>
      <c r="BQW98" s="40"/>
      <c r="BQX98" s="40"/>
      <c r="BQY98" s="40"/>
      <c r="BQZ98" s="40"/>
      <c r="BRA98" s="40"/>
      <c r="BRB98" s="40"/>
      <c r="BRC98" s="40"/>
      <c r="BRD98" s="40"/>
      <c r="BRE98" s="40"/>
      <c r="BRF98" s="40"/>
      <c r="BRG98" s="40"/>
      <c r="BRH98" s="40"/>
      <c r="BRI98" s="40"/>
      <c r="BRJ98" s="40"/>
      <c r="BRK98" s="40"/>
      <c r="BRL98" s="40"/>
      <c r="BRM98" s="40"/>
      <c r="BRN98" s="40"/>
      <c r="BRO98" s="40"/>
      <c r="BRP98" s="40"/>
      <c r="BRQ98" s="40"/>
      <c r="BRR98" s="40"/>
      <c r="BRS98" s="40"/>
      <c r="BRT98" s="40"/>
      <c r="BRU98" s="40"/>
      <c r="BRV98" s="40"/>
      <c r="BRW98" s="40"/>
      <c r="BRX98" s="40"/>
      <c r="BRY98" s="40"/>
      <c r="BRZ98" s="40"/>
      <c r="BSA98" s="40"/>
      <c r="BSB98" s="40"/>
      <c r="BSC98" s="40"/>
      <c r="BSD98" s="40"/>
      <c r="BSE98" s="40"/>
      <c r="BSF98" s="40"/>
      <c r="BSG98" s="40"/>
      <c r="BSH98" s="40"/>
      <c r="BSI98" s="40"/>
      <c r="BSJ98" s="40"/>
      <c r="BSK98" s="40"/>
      <c r="BSL98" s="40"/>
      <c r="BSM98" s="40"/>
      <c r="BSN98" s="40"/>
      <c r="BSO98" s="40"/>
      <c r="BSP98" s="40"/>
      <c r="BSQ98" s="40"/>
      <c r="BSR98" s="40"/>
      <c r="BSS98" s="40"/>
      <c r="BST98" s="40"/>
      <c r="BSU98" s="40"/>
      <c r="BSV98" s="40"/>
      <c r="BSW98" s="40"/>
      <c r="BSX98" s="40"/>
      <c r="BSY98" s="40"/>
      <c r="BSZ98" s="40"/>
      <c r="BTA98" s="40"/>
      <c r="BTB98" s="40"/>
      <c r="BTC98" s="40"/>
      <c r="BTD98" s="40"/>
      <c r="BTE98" s="40"/>
      <c r="BTF98" s="40"/>
      <c r="BTG98" s="40"/>
      <c r="BTH98" s="40"/>
      <c r="BTI98" s="40"/>
      <c r="BTJ98" s="40"/>
      <c r="BTK98" s="40"/>
      <c r="BTL98" s="40"/>
      <c r="BTM98" s="40"/>
      <c r="BTN98" s="40"/>
      <c r="BTO98" s="40"/>
      <c r="BTP98" s="40"/>
      <c r="BTQ98" s="40"/>
      <c r="BTR98" s="40"/>
      <c r="BTS98" s="40"/>
      <c r="BTT98" s="40"/>
      <c r="BTU98" s="40"/>
      <c r="BTV98" s="40"/>
      <c r="BTW98" s="40"/>
      <c r="BTX98" s="40"/>
      <c r="BTY98" s="40"/>
      <c r="BTZ98" s="40"/>
      <c r="BUA98" s="40"/>
      <c r="BUB98" s="40"/>
      <c r="BUC98" s="40"/>
      <c r="BUD98" s="40"/>
      <c r="BUE98" s="40"/>
      <c r="BUF98" s="40"/>
      <c r="BUG98" s="40"/>
      <c r="BUH98" s="40"/>
      <c r="BUI98" s="40"/>
      <c r="BUJ98" s="40"/>
      <c r="BUK98" s="40"/>
      <c r="BUL98" s="40"/>
      <c r="BUM98" s="40"/>
      <c r="BUN98" s="40"/>
      <c r="BUO98" s="40"/>
      <c r="BUP98" s="40"/>
      <c r="BUQ98" s="40"/>
      <c r="BUR98" s="40"/>
      <c r="BUS98" s="40"/>
      <c r="BUT98" s="40"/>
      <c r="BUU98" s="40"/>
      <c r="BUV98" s="40"/>
      <c r="BUW98" s="40"/>
      <c r="BUX98" s="40"/>
      <c r="BUY98" s="40"/>
      <c r="BUZ98" s="40"/>
      <c r="BVA98" s="40"/>
      <c r="BVB98" s="40"/>
      <c r="BVC98" s="40"/>
      <c r="BVD98" s="40"/>
      <c r="BVE98" s="40"/>
      <c r="BVF98" s="40"/>
      <c r="BVG98" s="40"/>
      <c r="BVH98" s="40"/>
      <c r="BVI98" s="40"/>
      <c r="BVJ98" s="40"/>
      <c r="BVK98" s="40"/>
      <c r="BVL98" s="40"/>
      <c r="BVM98" s="40"/>
      <c r="BVN98" s="40"/>
      <c r="BVO98" s="40"/>
      <c r="BVP98" s="40"/>
      <c r="BVQ98" s="40"/>
      <c r="BVR98" s="40"/>
      <c r="BVS98" s="40"/>
      <c r="BVT98" s="40"/>
      <c r="BVU98" s="40"/>
      <c r="BVV98" s="40"/>
      <c r="BVW98" s="40"/>
      <c r="BVX98" s="40"/>
      <c r="BVY98" s="40"/>
      <c r="BVZ98" s="40"/>
      <c r="BWA98" s="40"/>
      <c r="BWB98" s="40"/>
      <c r="BWC98" s="40"/>
      <c r="BWD98" s="40"/>
      <c r="BWE98" s="40"/>
      <c r="BWF98" s="40"/>
      <c r="BWG98" s="40"/>
      <c r="BWH98" s="40"/>
      <c r="BWI98" s="40"/>
      <c r="BWJ98" s="40"/>
      <c r="BWK98" s="40"/>
      <c r="BWL98" s="40"/>
      <c r="BWM98" s="40"/>
      <c r="BWN98" s="40"/>
      <c r="BWO98" s="40"/>
      <c r="BWP98" s="40"/>
      <c r="BWQ98" s="40"/>
      <c r="BWR98" s="40"/>
      <c r="BWS98" s="40"/>
      <c r="BWT98" s="40"/>
      <c r="BWU98" s="40"/>
      <c r="BWV98" s="40"/>
      <c r="BWW98" s="40"/>
      <c r="BWX98" s="40"/>
      <c r="BWY98" s="40"/>
      <c r="BWZ98" s="40"/>
      <c r="BXA98" s="40"/>
      <c r="BXB98" s="40"/>
      <c r="BXC98" s="40"/>
      <c r="BXD98" s="40"/>
      <c r="BXE98" s="40"/>
      <c r="BXF98" s="40"/>
      <c r="BXG98" s="40"/>
      <c r="BXH98" s="40"/>
      <c r="BXI98" s="40"/>
      <c r="BXJ98" s="40"/>
      <c r="BXK98" s="40"/>
      <c r="BXL98" s="40"/>
      <c r="BXM98" s="40"/>
      <c r="BXN98" s="40"/>
      <c r="BXO98" s="40"/>
      <c r="BXP98" s="40"/>
      <c r="BXQ98" s="40"/>
      <c r="BXR98" s="40"/>
      <c r="BXS98" s="40"/>
      <c r="BXT98" s="40"/>
      <c r="BXU98" s="40"/>
      <c r="BXV98" s="40"/>
      <c r="BXW98" s="40"/>
      <c r="BXX98" s="40"/>
      <c r="BXY98" s="40"/>
      <c r="BXZ98" s="40"/>
      <c r="BYA98" s="40"/>
      <c r="BYB98" s="40"/>
      <c r="BYC98" s="40"/>
      <c r="BYD98" s="40"/>
      <c r="BYE98" s="40"/>
      <c r="BYF98" s="40"/>
      <c r="BYG98" s="40"/>
      <c r="BYH98" s="40"/>
      <c r="BYI98" s="40"/>
      <c r="BYJ98" s="40"/>
      <c r="BYK98" s="40"/>
      <c r="BYL98" s="40"/>
      <c r="BYM98" s="40"/>
      <c r="BYN98" s="40"/>
      <c r="BYO98" s="40"/>
      <c r="BYP98" s="40"/>
      <c r="BYQ98" s="40"/>
      <c r="BYR98" s="40"/>
      <c r="BYS98" s="40"/>
      <c r="BYT98" s="40"/>
      <c r="BYU98" s="40"/>
      <c r="BYV98" s="40"/>
      <c r="BYW98" s="40"/>
      <c r="BYX98" s="40"/>
      <c r="BYY98" s="40"/>
      <c r="BYZ98" s="40"/>
      <c r="BZA98" s="40"/>
      <c r="BZB98" s="40"/>
      <c r="BZC98" s="40"/>
      <c r="BZD98" s="40"/>
      <c r="BZE98" s="40"/>
      <c r="BZF98" s="40"/>
      <c r="BZG98" s="40"/>
      <c r="BZH98" s="40"/>
      <c r="BZI98" s="40"/>
      <c r="BZJ98" s="40"/>
      <c r="BZK98" s="40"/>
      <c r="BZL98" s="40"/>
      <c r="BZM98" s="40"/>
      <c r="BZN98" s="40"/>
      <c r="BZO98" s="40"/>
      <c r="BZP98" s="40"/>
      <c r="BZQ98" s="40"/>
      <c r="BZR98" s="40"/>
      <c r="BZS98" s="40"/>
      <c r="BZT98" s="40"/>
      <c r="BZU98" s="40"/>
      <c r="BZV98" s="40"/>
      <c r="BZW98" s="40"/>
      <c r="BZX98" s="40"/>
      <c r="BZY98" s="40"/>
      <c r="BZZ98" s="40"/>
      <c r="CAA98" s="40"/>
      <c r="CAB98" s="40"/>
      <c r="CAC98" s="40"/>
      <c r="CAD98" s="40"/>
      <c r="CAE98" s="40"/>
      <c r="CAF98" s="40"/>
      <c r="CAG98" s="40"/>
      <c r="CAH98" s="40"/>
      <c r="CAI98" s="40"/>
      <c r="CAJ98" s="40"/>
      <c r="CAK98" s="40"/>
      <c r="CAL98" s="40"/>
      <c r="CAM98" s="40"/>
      <c r="CAN98" s="40"/>
      <c r="CAO98" s="40"/>
      <c r="CAP98" s="40"/>
      <c r="CAQ98" s="40"/>
      <c r="CAR98" s="40"/>
      <c r="CAS98" s="40"/>
      <c r="CAT98" s="40"/>
      <c r="CAU98" s="40"/>
      <c r="CAV98" s="40"/>
      <c r="CAW98" s="40"/>
      <c r="CAX98" s="40"/>
      <c r="CAY98" s="40"/>
      <c r="CAZ98" s="40"/>
      <c r="CBA98" s="40"/>
      <c r="CBB98" s="40"/>
      <c r="CBC98" s="40"/>
      <c r="CBD98" s="40"/>
      <c r="CBE98" s="40"/>
      <c r="CBF98" s="40"/>
      <c r="CBG98" s="40"/>
      <c r="CBH98" s="40"/>
      <c r="CBI98" s="40"/>
      <c r="CBJ98" s="40"/>
      <c r="CBK98" s="40"/>
      <c r="CBL98" s="40"/>
      <c r="CBM98" s="40"/>
      <c r="CBN98" s="40"/>
      <c r="CBO98" s="40"/>
      <c r="CBP98" s="40"/>
      <c r="CBQ98" s="40"/>
      <c r="CBR98" s="40"/>
      <c r="CBS98" s="40"/>
      <c r="CBT98" s="40"/>
      <c r="CBU98" s="40"/>
      <c r="CBV98" s="40"/>
      <c r="CBW98" s="40"/>
      <c r="CBX98" s="40"/>
      <c r="CBY98" s="40"/>
      <c r="CBZ98" s="40"/>
      <c r="CCA98" s="40"/>
      <c r="CCB98" s="40"/>
      <c r="CCC98" s="40"/>
      <c r="CCD98" s="40"/>
      <c r="CCE98" s="40"/>
      <c r="CCF98" s="40"/>
      <c r="CCG98" s="40"/>
      <c r="CCH98" s="40"/>
      <c r="CCI98" s="40"/>
      <c r="CCJ98" s="40"/>
      <c r="CCK98" s="40"/>
      <c r="CCL98" s="40"/>
      <c r="CCM98" s="40"/>
      <c r="CCN98" s="40"/>
      <c r="CCO98" s="40"/>
      <c r="CCP98" s="40"/>
      <c r="CCQ98" s="40"/>
      <c r="CCR98" s="40"/>
      <c r="CCS98" s="40"/>
      <c r="CCT98" s="40"/>
      <c r="CCU98" s="40"/>
      <c r="CCV98" s="40"/>
      <c r="CCW98" s="40"/>
      <c r="CCX98" s="40"/>
      <c r="CCY98" s="40"/>
      <c r="CCZ98" s="40"/>
      <c r="CDA98" s="40"/>
      <c r="CDB98" s="40"/>
      <c r="CDC98" s="40"/>
      <c r="CDD98" s="40"/>
      <c r="CDE98" s="40"/>
      <c r="CDF98" s="40"/>
      <c r="CDG98" s="40"/>
      <c r="CDH98" s="40"/>
      <c r="CDI98" s="40"/>
      <c r="CDJ98" s="40"/>
      <c r="CDK98" s="40"/>
      <c r="CDL98" s="40"/>
      <c r="CDM98" s="40"/>
      <c r="CDN98" s="40"/>
      <c r="CDO98" s="40"/>
      <c r="CDP98" s="40"/>
      <c r="CDQ98" s="40"/>
      <c r="CDR98" s="40"/>
      <c r="CDS98" s="40"/>
      <c r="CDT98" s="40"/>
      <c r="CDU98" s="40"/>
      <c r="CDV98" s="40"/>
      <c r="CDW98" s="40"/>
      <c r="CDX98" s="40"/>
      <c r="CDY98" s="40"/>
      <c r="CDZ98" s="40"/>
      <c r="CEA98" s="40"/>
      <c r="CEB98" s="40"/>
      <c r="CEC98" s="40"/>
      <c r="CED98" s="40"/>
      <c r="CEE98" s="40"/>
      <c r="CEF98" s="40"/>
      <c r="CEG98" s="40"/>
      <c r="CEH98" s="40"/>
      <c r="CEI98" s="40"/>
      <c r="CEJ98" s="40"/>
      <c r="CEK98" s="40"/>
      <c r="CEL98" s="40"/>
      <c r="CEM98" s="40"/>
      <c r="CEN98" s="40"/>
      <c r="CEO98" s="40"/>
      <c r="CEP98" s="40"/>
      <c r="CEQ98" s="40"/>
      <c r="CER98" s="40"/>
      <c r="CES98" s="40"/>
      <c r="CET98" s="40"/>
      <c r="CEU98" s="40"/>
      <c r="CEV98" s="40"/>
      <c r="CEW98" s="40"/>
      <c r="CEX98" s="40"/>
      <c r="CEY98" s="40"/>
      <c r="CEZ98" s="40"/>
      <c r="CFA98" s="40"/>
      <c r="CFB98" s="40"/>
      <c r="CFC98" s="40"/>
      <c r="CFD98" s="40"/>
      <c r="CFE98" s="40"/>
      <c r="CFF98" s="40"/>
      <c r="CFG98" s="40"/>
      <c r="CFH98" s="40"/>
      <c r="CFI98" s="40"/>
      <c r="CFJ98" s="40"/>
      <c r="CFK98" s="40"/>
      <c r="CFL98" s="40"/>
      <c r="CFM98" s="40"/>
      <c r="CFN98" s="40"/>
      <c r="CFO98" s="40"/>
      <c r="CFP98" s="40"/>
      <c r="CFQ98" s="40"/>
      <c r="CFR98" s="40"/>
      <c r="CFS98" s="40"/>
      <c r="CFT98" s="40"/>
      <c r="CFU98" s="40"/>
      <c r="CFV98" s="40"/>
      <c r="CFW98" s="40"/>
      <c r="CFX98" s="40"/>
      <c r="CFY98" s="40"/>
      <c r="CFZ98" s="40"/>
      <c r="CGA98" s="40"/>
      <c r="CGB98" s="40"/>
      <c r="CGC98" s="40"/>
      <c r="CGD98" s="40"/>
      <c r="CGE98" s="40"/>
      <c r="CGF98" s="40"/>
      <c r="CGG98" s="40"/>
      <c r="CGH98" s="40"/>
      <c r="CGI98" s="40"/>
      <c r="CGJ98" s="40"/>
      <c r="CGK98" s="40"/>
      <c r="CGL98" s="40"/>
      <c r="CGM98" s="40"/>
      <c r="CGN98" s="40"/>
      <c r="CGO98" s="40"/>
      <c r="CGP98" s="40"/>
      <c r="CGQ98" s="40"/>
      <c r="CGR98" s="40"/>
      <c r="CGS98" s="40"/>
      <c r="CGT98" s="40"/>
      <c r="CGU98" s="40"/>
      <c r="CGV98" s="40"/>
      <c r="CGW98" s="40"/>
      <c r="CGX98" s="40"/>
      <c r="CGY98" s="40"/>
      <c r="CGZ98" s="40"/>
      <c r="CHA98" s="40"/>
      <c r="CHB98" s="40"/>
      <c r="CHC98" s="40"/>
      <c r="CHD98" s="40"/>
      <c r="CHE98" s="40"/>
      <c r="CHF98" s="40"/>
      <c r="CHG98" s="40"/>
      <c r="CHH98" s="40"/>
      <c r="CHI98" s="40"/>
      <c r="CHJ98" s="40"/>
      <c r="CHK98" s="40"/>
      <c r="CHL98" s="40"/>
      <c r="CHM98" s="40"/>
      <c r="CHN98" s="40"/>
      <c r="CHO98" s="40"/>
      <c r="CHP98" s="40"/>
      <c r="CHQ98" s="40"/>
      <c r="CHR98" s="40"/>
      <c r="CHS98" s="40"/>
      <c r="CHT98" s="40"/>
      <c r="CHU98" s="40"/>
      <c r="CHV98" s="40"/>
      <c r="CHW98" s="40"/>
      <c r="CHX98" s="40"/>
      <c r="CHY98" s="40"/>
      <c r="CHZ98" s="40"/>
      <c r="CIA98" s="40"/>
      <c r="CIB98" s="40"/>
      <c r="CIC98" s="40"/>
      <c r="CID98" s="40"/>
      <c r="CIE98" s="40"/>
      <c r="CIF98" s="40"/>
      <c r="CIG98" s="40"/>
      <c r="CIH98" s="40"/>
      <c r="CII98" s="40"/>
      <c r="CIJ98" s="40"/>
      <c r="CIK98" s="40"/>
      <c r="CIL98" s="40"/>
      <c r="CIM98" s="40"/>
      <c r="CIN98" s="40"/>
      <c r="CIO98" s="40"/>
      <c r="CIP98" s="40"/>
      <c r="CIQ98" s="40"/>
      <c r="CIR98" s="40"/>
      <c r="CIS98" s="40"/>
      <c r="CIT98" s="40"/>
      <c r="CIU98" s="40"/>
      <c r="CIV98" s="40"/>
      <c r="CIW98" s="40"/>
      <c r="CIX98" s="40"/>
      <c r="CIY98" s="40"/>
      <c r="CIZ98" s="40"/>
      <c r="CJA98" s="40"/>
      <c r="CJB98" s="40"/>
      <c r="CJC98" s="40"/>
      <c r="CJD98" s="40"/>
      <c r="CJE98" s="40"/>
      <c r="CJF98" s="40"/>
      <c r="CJG98" s="40"/>
      <c r="CJH98" s="40"/>
      <c r="CJI98" s="40"/>
      <c r="CJJ98" s="40"/>
      <c r="CJK98" s="40"/>
      <c r="CJL98" s="40"/>
      <c r="CJM98" s="40"/>
      <c r="CJN98" s="40"/>
      <c r="CJO98" s="40"/>
      <c r="CJP98" s="40"/>
      <c r="CJQ98" s="40"/>
      <c r="CJR98" s="40"/>
      <c r="CJS98" s="40"/>
      <c r="CJT98" s="40"/>
      <c r="CJU98" s="40"/>
      <c r="CJV98" s="40"/>
      <c r="CJW98" s="40"/>
      <c r="CJX98" s="40"/>
      <c r="CJY98" s="40"/>
      <c r="CJZ98" s="40"/>
      <c r="CKA98" s="40"/>
      <c r="CKB98" s="40"/>
      <c r="CKC98" s="40"/>
      <c r="CKD98" s="40"/>
      <c r="CKE98" s="40"/>
      <c r="CKF98" s="40"/>
      <c r="CKG98" s="40"/>
      <c r="CKH98" s="40"/>
      <c r="CKI98" s="40"/>
      <c r="CKJ98" s="40"/>
      <c r="CKK98" s="40"/>
      <c r="CKL98" s="40"/>
      <c r="CKM98" s="40"/>
      <c r="CKN98" s="40"/>
      <c r="CKO98" s="40"/>
      <c r="CKP98" s="40"/>
      <c r="CKQ98" s="40"/>
      <c r="CKR98" s="40"/>
      <c r="CKS98" s="40"/>
      <c r="CKT98" s="40"/>
      <c r="CKU98" s="40"/>
      <c r="CKV98" s="40"/>
      <c r="CKW98" s="40"/>
      <c r="CKX98" s="40"/>
      <c r="CKY98" s="40"/>
      <c r="CKZ98" s="40"/>
      <c r="CLA98" s="40"/>
      <c r="CLB98" s="40"/>
      <c r="CLC98" s="40"/>
      <c r="CLD98" s="40"/>
      <c r="CLE98" s="40"/>
      <c r="CLF98" s="40"/>
      <c r="CLG98" s="40"/>
      <c r="CLH98" s="40"/>
      <c r="CLI98" s="40"/>
      <c r="CLJ98" s="40"/>
      <c r="CLK98" s="40"/>
      <c r="CLL98" s="40"/>
      <c r="CLM98" s="40"/>
      <c r="CLN98" s="40"/>
      <c r="CLO98" s="40"/>
      <c r="CLP98" s="40"/>
      <c r="CLQ98" s="40"/>
      <c r="CLR98" s="40"/>
      <c r="CLS98" s="40"/>
      <c r="CLT98" s="40"/>
      <c r="CLU98" s="40"/>
      <c r="CLV98" s="40"/>
      <c r="CLW98" s="40"/>
      <c r="CLX98" s="40"/>
      <c r="CLY98" s="40"/>
      <c r="CLZ98" s="40"/>
      <c r="CMA98" s="40"/>
      <c r="CMB98" s="40"/>
      <c r="CMC98" s="40"/>
      <c r="CMD98" s="40"/>
      <c r="CME98" s="40"/>
      <c r="CMF98" s="40"/>
      <c r="CMG98" s="40"/>
      <c r="CMH98" s="40"/>
      <c r="CMI98" s="40"/>
      <c r="CMJ98" s="40"/>
      <c r="CMK98" s="40"/>
      <c r="CML98" s="40"/>
      <c r="CMM98" s="40"/>
      <c r="CMN98" s="40"/>
      <c r="CMO98" s="40"/>
      <c r="CMP98" s="40"/>
      <c r="CMQ98" s="40"/>
      <c r="CMR98" s="40"/>
      <c r="CMS98" s="40"/>
      <c r="CMT98" s="40"/>
      <c r="CMU98" s="40"/>
      <c r="CMV98" s="40"/>
      <c r="CMW98" s="40"/>
      <c r="CMX98" s="40"/>
      <c r="CMY98" s="40"/>
      <c r="CMZ98" s="40"/>
      <c r="CNA98" s="40"/>
      <c r="CNB98" s="40"/>
      <c r="CNC98" s="40"/>
      <c r="CND98" s="40"/>
      <c r="CNE98" s="40"/>
      <c r="CNF98" s="40"/>
      <c r="CNG98" s="40"/>
      <c r="CNH98" s="40"/>
      <c r="CNI98" s="40"/>
      <c r="CNJ98" s="40"/>
      <c r="CNK98" s="40"/>
      <c r="CNL98" s="40"/>
      <c r="CNM98" s="40"/>
      <c r="CNN98" s="40"/>
      <c r="CNO98" s="40"/>
      <c r="CNP98" s="40"/>
      <c r="CNQ98" s="40"/>
      <c r="CNR98" s="40"/>
      <c r="CNS98" s="40"/>
      <c r="CNT98" s="40"/>
      <c r="CNU98" s="40"/>
      <c r="CNV98" s="40"/>
      <c r="CNW98" s="40"/>
      <c r="CNX98" s="40"/>
      <c r="CNY98" s="40"/>
      <c r="CNZ98" s="40"/>
      <c r="COA98" s="40"/>
      <c r="COB98" s="40"/>
      <c r="COC98" s="40"/>
      <c r="COD98" s="40"/>
      <c r="COE98" s="40"/>
      <c r="COF98" s="40"/>
      <c r="COG98" s="40"/>
      <c r="COH98" s="40"/>
      <c r="COI98" s="40"/>
      <c r="COJ98" s="40"/>
      <c r="COK98" s="40"/>
      <c r="COL98" s="40"/>
      <c r="COM98" s="40"/>
      <c r="CON98" s="40"/>
      <c r="COO98" s="40"/>
      <c r="COP98" s="40"/>
      <c r="COQ98" s="40"/>
      <c r="COR98" s="40"/>
      <c r="COS98" s="40"/>
      <c r="COT98" s="40"/>
      <c r="COU98" s="40"/>
      <c r="COV98" s="40"/>
      <c r="COW98" s="40"/>
      <c r="COX98" s="40"/>
      <c r="COY98" s="40"/>
      <c r="COZ98" s="40"/>
      <c r="CPA98" s="40"/>
      <c r="CPB98" s="40"/>
      <c r="CPC98" s="40"/>
      <c r="CPD98" s="40"/>
      <c r="CPE98" s="40"/>
      <c r="CPF98" s="40"/>
      <c r="CPG98" s="40"/>
      <c r="CPH98" s="40"/>
      <c r="CPI98" s="40"/>
      <c r="CPJ98" s="40"/>
      <c r="CPK98" s="40"/>
      <c r="CPL98" s="40"/>
      <c r="CPM98" s="40"/>
      <c r="CPN98" s="40"/>
      <c r="CPO98" s="40"/>
      <c r="CPP98" s="40"/>
      <c r="CPQ98" s="40"/>
      <c r="CPR98" s="40"/>
      <c r="CPS98" s="40"/>
      <c r="CPT98" s="40"/>
      <c r="CPU98" s="40"/>
      <c r="CPV98" s="40"/>
      <c r="CPW98" s="40"/>
      <c r="CPX98" s="40"/>
      <c r="CPY98" s="40"/>
      <c r="CPZ98" s="40"/>
      <c r="CQA98" s="40"/>
      <c r="CQB98" s="40"/>
      <c r="CQC98" s="40"/>
      <c r="CQD98" s="40"/>
      <c r="CQE98" s="40"/>
      <c r="CQF98" s="40"/>
      <c r="CQG98" s="40"/>
      <c r="CQH98" s="40"/>
      <c r="CQI98" s="40"/>
      <c r="CQJ98" s="40"/>
      <c r="CQK98" s="40"/>
      <c r="CQL98" s="40"/>
      <c r="CQM98" s="40"/>
      <c r="CQN98" s="40"/>
      <c r="CQO98" s="40"/>
      <c r="CQP98" s="40"/>
      <c r="CQQ98" s="40"/>
      <c r="CQR98" s="40"/>
      <c r="CQS98" s="40"/>
      <c r="CQT98" s="40"/>
      <c r="CQU98" s="40"/>
      <c r="CQV98" s="40"/>
      <c r="CQW98" s="40"/>
      <c r="CQX98" s="40"/>
      <c r="CQY98" s="40"/>
      <c r="CQZ98" s="40"/>
      <c r="CRA98" s="40"/>
      <c r="CRB98" s="40"/>
      <c r="CRC98" s="40"/>
      <c r="CRD98" s="40"/>
      <c r="CRE98" s="40"/>
      <c r="CRF98" s="40"/>
      <c r="CRG98" s="40"/>
      <c r="CRH98" s="40"/>
      <c r="CRI98" s="40"/>
      <c r="CRJ98" s="40"/>
      <c r="CRK98" s="40"/>
      <c r="CRL98" s="40"/>
      <c r="CRM98" s="40"/>
      <c r="CRN98" s="40"/>
      <c r="CRO98" s="40"/>
      <c r="CRP98" s="40"/>
      <c r="CRQ98" s="40"/>
      <c r="CRR98" s="40"/>
      <c r="CRS98" s="40"/>
      <c r="CRT98" s="40"/>
      <c r="CRU98" s="40"/>
      <c r="CRV98" s="40"/>
      <c r="CRW98" s="40"/>
      <c r="CRX98" s="40"/>
      <c r="CRY98" s="40"/>
      <c r="CRZ98" s="40"/>
      <c r="CSA98" s="40"/>
      <c r="CSB98" s="40"/>
      <c r="CSC98" s="40"/>
      <c r="CSD98" s="40"/>
      <c r="CSE98" s="40"/>
      <c r="CSF98" s="40"/>
      <c r="CSG98" s="40"/>
      <c r="CSH98" s="40"/>
      <c r="CSI98" s="40"/>
      <c r="CSJ98" s="40"/>
      <c r="CSK98" s="40"/>
      <c r="CSL98" s="40"/>
      <c r="CSM98" s="40"/>
      <c r="CSN98" s="40"/>
      <c r="CSO98" s="40"/>
      <c r="CSP98" s="40"/>
      <c r="CSQ98" s="40"/>
      <c r="CSR98" s="40"/>
      <c r="CSS98" s="40"/>
      <c r="CST98" s="40"/>
      <c r="CSU98" s="40"/>
      <c r="CSV98" s="40"/>
      <c r="CSW98" s="40"/>
      <c r="CSX98" s="40"/>
      <c r="CSY98" s="40"/>
      <c r="CSZ98" s="40"/>
      <c r="CTA98" s="40"/>
      <c r="CTB98" s="40"/>
      <c r="CTC98" s="40"/>
      <c r="CTD98" s="40"/>
      <c r="CTE98" s="40"/>
      <c r="CTF98" s="40"/>
      <c r="CTG98" s="40"/>
      <c r="CTH98" s="40"/>
      <c r="CTI98" s="40"/>
      <c r="CTJ98" s="40"/>
      <c r="CTK98" s="40"/>
      <c r="CTL98" s="40"/>
      <c r="CTM98" s="40"/>
      <c r="CTN98" s="40"/>
      <c r="CTO98" s="40"/>
      <c r="CTP98" s="40"/>
      <c r="CTQ98" s="40"/>
      <c r="CTR98" s="40"/>
      <c r="CTS98" s="40"/>
      <c r="CTT98" s="40"/>
      <c r="CTU98" s="40"/>
      <c r="CTV98" s="40"/>
      <c r="CTW98" s="40"/>
      <c r="CTX98" s="40"/>
      <c r="CTY98" s="40"/>
      <c r="CTZ98" s="40"/>
      <c r="CUA98" s="40"/>
      <c r="CUB98" s="40"/>
      <c r="CUC98" s="40"/>
      <c r="CUD98" s="40"/>
      <c r="CUE98" s="40"/>
      <c r="CUF98" s="40"/>
      <c r="CUG98" s="40"/>
      <c r="CUH98" s="40"/>
      <c r="CUI98" s="40"/>
      <c r="CUJ98" s="40"/>
      <c r="CUK98" s="40"/>
      <c r="CUL98" s="40"/>
      <c r="CUM98" s="40"/>
      <c r="CUN98" s="40"/>
      <c r="CUO98" s="40"/>
      <c r="CUP98" s="40"/>
      <c r="CUQ98" s="40"/>
      <c r="CUR98" s="40"/>
      <c r="CUS98" s="40"/>
      <c r="CUT98" s="40"/>
      <c r="CUU98" s="40"/>
      <c r="CUV98" s="40"/>
      <c r="CUW98" s="40"/>
      <c r="CUX98" s="40"/>
      <c r="CUY98" s="40"/>
      <c r="CUZ98" s="40"/>
      <c r="CVA98" s="40"/>
      <c r="CVB98" s="40"/>
      <c r="CVC98" s="40"/>
      <c r="CVD98" s="40"/>
      <c r="CVE98" s="40"/>
      <c r="CVF98" s="40"/>
      <c r="CVG98" s="40"/>
      <c r="CVH98" s="40"/>
      <c r="CVI98" s="40"/>
      <c r="CVJ98" s="40"/>
      <c r="CVK98" s="40"/>
      <c r="CVL98" s="40"/>
      <c r="CVM98" s="40"/>
      <c r="CVN98" s="40"/>
      <c r="CVO98" s="40"/>
      <c r="CVP98" s="40"/>
      <c r="CVQ98" s="40"/>
      <c r="CVR98" s="40"/>
      <c r="CVS98" s="40"/>
      <c r="CVT98" s="40"/>
      <c r="CVU98" s="40"/>
      <c r="CVV98" s="40"/>
      <c r="CVW98" s="40"/>
      <c r="CVX98" s="40"/>
      <c r="CVY98" s="40"/>
      <c r="CVZ98" s="40"/>
      <c r="CWA98" s="40"/>
      <c r="CWB98" s="40"/>
      <c r="CWC98" s="40"/>
      <c r="CWD98" s="40"/>
      <c r="CWE98" s="40"/>
      <c r="CWF98" s="40"/>
      <c r="CWG98" s="40"/>
      <c r="CWH98" s="40"/>
      <c r="CWI98" s="40"/>
      <c r="CWJ98" s="40"/>
      <c r="CWK98" s="40"/>
      <c r="CWL98" s="40"/>
      <c r="CWM98" s="40"/>
      <c r="CWN98" s="40"/>
      <c r="CWO98" s="40"/>
      <c r="CWP98" s="40"/>
      <c r="CWQ98" s="40"/>
      <c r="CWR98" s="40"/>
      <c r="CWS98" s="40"/>
      <c r="CWT98" s="40"/>
      <c r="CWU98" s="40"/>
      <c r="CWV98" s="40"/>
      <c r="CWW98" s="40"/>
      <c r="CWX98" s="40"/>
      <c r="CWY98" s="40"/>
      <c r="CWZ98" s="40"/>
      <c r="CXA98" s="40"/>
      <c r="CXB98" s="40"/>
      <c r="CXC98" s="40"/>
      <c r="CXD98" s="40"/>
      <c r="CXE98" s="40"/>
      <c r="CXF98" s="40"/>
      <c r="CXG98" s="40"/>
      <c r="CXH98" s="40"/>
      <c r="CXI98" s="40"/>
      <c r="CXJ98" s="40"/>
      <c r="CXK98" s="40"/>
      <c r="CXL98" s="40"/>
      <c r="CXM98" s="40"/>
      <c r="CXN98" s="40"/>
      <c r="CXO98" s="40"/>
      <c r="CXP98" s="40"/>
      <c r="CXQ98" s="40"/>
      <c r="CXR98" s="40"/>
      <c r="CXS98" s="40"/>
      <c r="CXT98" s="40"/>
      <c r="CXU98" s="40"/>
      <c r="CXV98" s="40"/>
      <c r="CXW98" s="40"/>
      <c r="CXX98" s="40"/>
      <c r="CXY98" s="40"/>
      <c r="CXZ98" s="40"/>
      <c r="CYA98" s="40"/>
      <c r="CYB98" s="40"/>
      <c r="CYC98" s="40"/>
      <c r="CYD98" s="40"/>
      <c r="CYE98" s="40"/>
      <c r="CYF98" s="40"/>
      <c r="CYG98" s="40"/>
      <c r="CYH98" s="40"/>
      <c r="CYI98" s="40"/>
      <c r="CYJ98" s="40"/>
      <c r="CYK98" s="40"/>
      <c r="CYL98" s="40"/>
      <c r="CYM98" s="40"/>
      <c r="CYN98" s="40"/>
      <c r="CYO98" s="40"/>
      <c r="CYP98" s="40"/>
      <c r="CYQ98" s="40"/>
      <c r="CYR98" s="40"/>
      <c r="CYS98" s="40"/>
      <c r="CYT98" s="40"/>
      <c r="CYU98" s="40"/>
      <c r="CYV98" s="40"/>
      <c r="CYW98" s="40"/>
      <c r="CYX98" s="40"/>
      <c r="CYY98" s="40"/>
      <c r="CYZ98" s="40"/>
      <c r="CZA98" s="40"/>
      <c r="CZB98" s="40"/>
      <c r="CZC98" s="40"/>
      <c r="CZD98" s="40"/>
      <c r="CZE98" s="40"/>
      <c r="CZF98" s="40"/>
      <c r="CZG98" s="40"/>
      <c r="CZH98" s="40"/>
      <c r="CZI98" s="40"/>
      <c r="CZJ98" s="40"/>
      <c r="CZK98" s="40"/>
      <c r="CZL98" s="40"/>
      <c r="CZM98" s="40"/>
      <c r="CZN98" s="40"/>
      <c r="CZO98" s="40"/>
      <c r="CZP98" s="40"/>
      <c r="CZQ98" s="40"/>
      <c r="CZR98" s="40"/>
      <c r="CZS98" s="40"/>
      <c r="CZT98" s="40"/>
      <c r="CZU98" s="40"/>
      <c r="CZV98" s="40"/>
      <c r="CZW98" s="40"/>
      <c r="CZX98" s="40"/>
      <c r="CZY98" s="40"/>
      <c r="CZZ98" s="40"/>
      <c r="DAA98" s="40"/>
      <c r="DAB98" s="40"/>
      <c r="DAC98" s="40"/>
      <c r="DAD98" s="40"/>
      <c r="DAE98" s="40"/>
      <c r="DAF98" s="40"/>
      <c r="DAG98" s="40"/>
      <c r="DAH98" s="40"/>
      <c r="DAI98" s="40"/>
      <c r="DAJ98" s="40"/>
      <c r="DAK98" s="40"/>
      <c r="DAL98" s="40"/>
      <c r="DAM98" s="40"/>
      <c r="DAN98" s="40"/>
      <c r="DAO98" s="40"/>
      <c r="DAP98" s="40"/>
      <c r="DAQ98" s="40"/>
      <c r="DAR98" s="40"/>
      <c r="DAS98" s="40"/>
      <c r="DAT98" s="40"/>
      <c r="DAU98" s="40"/>
      <c r="DAV98" s="40"/>
      <c r="DAW98" s="40"/>
      <c r="DAX98" s="40"/>
      <c r="DAY98" s="40"/>
      <c r="DAZ98" s="40"/>
      <c r="DBA98" s="40"/>
      <c r="DBB98" s="40"/>
      <c r="DBC98" s="40"/>
      <c r="DBD98" s="40"/>
      <c r="DBE98" s="40"/>
      <c r="DBF98" s="40"/>
      <c r="DBG98" s="40"/>
      <c r="DBH98" s="40"/>
      <c r="DBI98" s="40"/>
      <c r="DBJ98" s="40"/>
      <c r="DBK98" s="40"/>
      <c r="DBL98" s="40"/>
      <c r="DBM98" s="40"/>
      <c r="DBN98" s="40"/>
      <c r="DBO98" s="40"/>
      <c r="DBP98" s="40"/>
      <c r="DBQ98" s="40"/>
      <c r="DBR98" s="40"/>
      <c r="DBS98" s="40"/>
      <c r="DBT98" s="40"/>
      <c r="DBU98" s="40"/>
      <c r="DBV98" s="40"/>
      <c r="DBW98" s="40"/>
      <c r="DBX98" s="40"/>
      <c r="DBY98" s="40"/>
      <c r="DBZ98" s="40"/>
      <c r="DCA98" s="40"/>
      <c r="DCB98" s="40"/>
      <c r="DCC98" s="40"/>
      <c r="DCD98" s="40"/>
      <c r="DCE98" s="40"/>
      <c r="DCF98" s="40"/>
      <c r="DCG98" s="40"/>
      <c r="DCH98" s="40"/>
      <c r="DCI98" s="40"/>
      <c r="DCJ98" s="40"/>
      <c r="DCK98" s="40"/>
      <c r="DCL98" s="40"/>
      <c r="DCM98" s="40"/>
      <c r="DCN98" s="40"/>
      <c r="DCO98" s="40"/>
      <c r="DCP98" s="40"/>
      <c r="DCQ98" s="40"/>
      <c r="DCR98" s="40"/>
      <c r="DCS98" s="40"/>
      <c r="DCT98" s="40"/>
      <c r="DCU98" s="40"/>
      <c r="DCV98" s="40"/>
      <c r="DCW98" s="40"/>
      <c r="DCX98" s="40"/>
      <c r="DCY98" s="40"/>
      <c r="DCZ98" s="40"/>
      <c r="DDA98" s="40"/>
      <c r="DDB98" s="40"/>
      <c r="DDC98" s="40"/>
      <c r="DDD98" s="40"/>
      <c r="DDE98" s="40"/>
      <c r="DDF98" s="40"/>
      <c r="DDG98" s="40"/>
      <c r="DDH98" s="40"/>
      <c r="DDI98" s="40"/>
      <c r="DDJ98" s="40"/>
      <c r="DDK98" s="40"/>
      <c r="DDL98" s="40"/>
      <c r="DDM98" s="40"/>
      <c r="DDN98" s="40"/>
      <c r="DDO98" s="40"/>
      <c r="DDP98" s="40"/>
      <c r="DDQ98" s="40"/>
      <c r="DDR98" s="40"/>
      <c r="DDS98" s="40"/>
      <c r="DDT98" s="40"/>
      <c r="DDU98" s="40"/>
      <c r="DDV98" s="40"/>
      <c r="DDW98" s="40"/>
      <c r="DDX98" s="40"/>
      <c r="DDY98" s="40"/>
      <c r="DDZ98" s="40"/>
      <c r="DEA98" s="40"/>
      <c r="DEB98" s="40"/>
      <c r="DEC98" s="40"/>
      <c r="DED98" s="40"/>
      <c r="DEE98" s="40"/>
      <c r="DEF98" s="40"/>
      <c r="DEG98" s="40"/>
      <c r="DEH98" s="40"/>
      <c r="DEI98" s="40"/>
      <c r="DEJ98" s="40"/>
      <c r="DEK98" s="40"/>
      <c r="DEL98" s="40"/>
      <c r="DEM98" s="40"/>
      <c r="DEN98" s="40"/>
      <c r="DEO98" s="40"/>
      <c r="DEP98" s="40"/>
      <c r="DEQ98" s="40"/>
      <c r="DER98" s="40"/>
      <c r="DES98" s="40"/>
      <c r="DET98" s="40"/>
      <c r="DEU98" s="40"/>
      <c r="DEV98" s="40"/>
      <c r="DEW98" s="40"/>
      <c r="DEX98" s="40"/>
      <c r="DEY98" s="40"/>
      <c r="DEZ98" s="40"/>
      <c r="DFA98" s="40"/>
      <c r="DFB98" s="40"/>
      <c r="DFC98" s="40"/>
      <c r="DFD98" s="40"/>
      <c r="DFE98" s="40"/>
      <c r="DFF98" s="40"/>
      <c r="DFG98" s="40"/>
      <c r="DFH98" s="40"/>
      <c r="DFI98" s="40"/>
      <c r="DFJ98" s="40"/>
      <c r="DFK98" s="40"/>
      <c r="DFL98" s="40"/>
      <c r="DFM98" s="40"/>
      <c r="DFN98" s="40"/>
      <c r="DFO98" s="40"/>
      <c r="DFP98" s="40"/>
      <c r="DFQ98" s="40"/>
      <c r="DFR98" s="40"/>
      <c r="DFS98" s="40"/>
      <c r="DFT98" s="40"/>
      <c r="DFU98" s="40"/>
      <c r="DFV98" s="40"/>
      <c r="DFW98" s="40"/>
      <c r="DFX98" s="40"/>
      <c r="DFY98" s="40"/>
      <c r="DFZ98" s="40"/>
      <c r="DGA98" s="40"/>
      <c r="DGB98" s="40"/>
      <c r="DGC98" s="40"/>
      <c r="DGD98" s="40"/>
      <c r="DGE98" s="40"/>
      <c r="DGF98" s="40"/>
      <c r="DGG98" s="40"/>
      <c r="DGH98" s="40"/>
      <c r="DGI98" s="40"/>
      <c r="DGJ98" s="40"/>
      <c r="DGK98" s="40"/>
      <c r="DGL98" s="40"/>
      <c r="DGM98" s="40"/>
      <c r="DGN98" s="40"/>
      <c r="DGO98" s="40"/>
      <c r="DGP98" s="40"/>
      <c r="DGQ98" s="40"/>
      <c r="DGR98" s="40"/>
      <c r="DGS98" s="40"/>
      <c r="DGT98" s="40"/>
      <c r="DGU98" s="40"/>
      <c r="DGV98" s="40"/>
      <c r="DGW98" s="40"/>
      <c r="DGX98" s="40"/>
      <c r="DGY98" s="40"/>
      <c r="DGZ98" s="40"/>
      <c r="DHA98" s="40"/>
      <c r="DHB98" s="40"/>
      <c r="DHC98" s="40"/>
      <c r="DHD98" s="40"/>
      <c r="DHE98" s="40"/>
      <c r="DHF98" s="40"/>
      <c r="DHG98" s="40"/>
      <c r="DHH98" s="40"/>
      <c r="DHI98" s="40"/>
      <c r="DHJ98" s="40"/>
      <c r="DHK98" s="40"/>
      <c r="DHL98" s="40"/>
      <c r="DHM98" s="40"/>
      <c r="DHN98" s="40"/>
      <c r="DHO98" s="40"/>
      <c r="DHP98" s="40"/>
      <c r="DHQ98" s="40"/>
      <c r="DHR98" s="40"/>
      <c r="DHS98" s="40"/>
      <c r="DHT98" s="40"/>
      <c r="DHU98" s="40"/>
      <c r="DHV98" s="40"/>
      <c r="DHW98" s="40"/>
      <c r="DHX98" s="40"/>
      <c r="DHY98" s="40"/>
      <c r="DHZ98" s="40"/>
      <c r="DIA98" s="40"/>
      <c r="DIB98" s="40"/>
      <c r="DIC98" s="40"/>
      <c r="DID98" s="40"/>
      <c r="DIE98" s="40"/>
      <c r="DIF98" s="40"/>
      <c r="DIG98" s="40"/>
      <c r="DIH98" s="40"/>
      <c r="DII98" s="40"/>
      <c r="DIJ98" s="40"/>
      <c r="DIK98" s="40"/>
      <c r="DIL98" s="40"/>
      <c r="DIM98" s="40"/>
      <c r="DIN98" s="40"/>
      <c r="DIO98" s="40"/>
      <c r="DIP98" s="40"/>
      <c r="DIQ98" s="40"/>
      <c r="DIR98" s="40"/>
      <c r="DIS98" s="40"/>
      <c r="DIT98" s="40"/>
      <c r="DIU98" s="40"/>
      <c r="DIV98" s="40"/>
      <c r="DIW98" s="40"/>
      <c r="DIX98" s="40"/>
      <c r="DIY98" s="40"/>
      <c r="DIZ98" s="40"/>
      <c r="DJA98" s="40"/>
      <c r="DJB98" s="40"/>
      <c r="DJC98" s="40"/>
      <c r="DJD98" s="40"/>
      <c r="DJE98" s="40"/>
      <c r="DJF98" s="40"/>
      <c r="DJG98" s="40"/>
      <c r="DJH98" s="40"/>
      <c r="DJI98" s="40"/>
      <c r="DJJ98" s="40"/>
      <c r="DJK98" s="40"/>
      <c r="DJL98" s="40"/>
      <c r="DJM98" s="40"/>
      <c r="DJN98" s="40"/>
      <c r="DJO98" s="40"/>
      <c r="DJP98" s="40"/>
      <c r="DJQ98" s="40"/>
      <c r="DJR98" s="40"/>
      <c r="DJS98" s="40"/>
      <c r="DJT98" s="40"/>
      <c r="DJU98" s="40"/>
      <c r="DJV98" s="40"/>
      <c r="DJW98" s="40"/>
      <c r="DJX98" s="40"/>
      <c r="DJY98" s="40"/>
      <c r="DJZ98" s="40"/>
      <c r="DKA98" s="40"/>
      <c r="DKB98" s="40"/>
      <c r="DKC98" s="40"/>
      <c r="DKD98" s="40"/>
      <c r="DKE98" s="40"/>
      <c r="DKF98" s="40"/>
      <c r="DKG98" s="40"/>
      <c r="DKH98" s="40"/>
      <c r="DKI98" s="40"/>
      <c r="DKJ98" s="40"/>
      <c r="DKK98" s="40"/>
      <c r="DKL98" s="40"/>
      <c r="DKM98" s="40"/>
      <c r="DKN98" s="40"/>
      <c r="DKO98" s="40"/>
      <c r="DKP98" s="40"/>
      <c r="DKQ98" s="40"/>
      <c r="DKR98" s="40"/>
      <c r="DKS98" s="40"/>
      <c r="DKT98" s="40"/>
      <c r="DKU98" s="40"/>
      <c r="DKV98" s="40"/>
      <c r="DKW98" s="40"/>
      <c r="DKX98" s="40"/>
      <c r="DKY98" s="40"/>
      <c r="DKZ98" s="40"/>
      <c r="DLA98" s="40"/>
      <c r="DLB98" s="40"/>
      <c r="DLC98" s="40"/>
      <c r="DLD98" s="40"/>
      <c r="DLE98" s="40"/>
      <c r="DLF98" s="40"/>
      <c r="DLG98" s="40"/>
      <c r="DLH98" s="40"/>
      <c r="DLI98" s="40"/>
      <c r="DLJ98" s="40"/>
      <c r="DLK98" s="40"/>
      <c r="DLL98" s="40"/>
      <c r="DLM98" s="40"/>
      <c r="DLN98" s="40"/>
      <c r="DLO98" s="40"/>
      <c r="DLP98" s="40"/>
      <c r="DLQ98" s="40"/>
      <c r="DLR98" s="40"/>
      <c r="DLS98" s="40"/>
      <c r="DLT98" s="40"/>
      <c r="DLU98" s="40"/>
      <c r="DLV98" s="40"/>
      <c r="DLW98" s="40"/>
      <c r="DLX98" s="40"/>
      <c r="DLY98" s="40"/>
      <c r="DLZ98" s="40"/>
      <c r="DMA98" s="40"/>
      <c r="DMB98" s="40"/>
      <c r="DMC98" s="40"/>
      <c r="DMD98" s="40"/>
      <c r="DME98" s="40"/>
      <c r="DMF98" s="40"/>
      <c r="DMG98" s="40"/>
      <c r="DMH98" s="40"/>
      <c r="DMI98" s="40"/>
      <c r="DMJ98" s="40"/>
      <c r="DMK98" s="40"/>
      <c r="DML98" s="40"/>
      <c r="DMM98" s="40"/>
      <c r="DMN98" s="40"/>
      <c r="DMO98" s="40"/>
      <c r="DMP98" s="40"/>
      <c r="DMQ98" s="40"/>
      <c r="DMR98" s="40"/>
      <c r="DMS98" s="40"/>
      <c r="DMT98" s="40"/>
      <c r="DMU98" s="40"/>
      <c r="DMV98" s="40"/>
      <c r="DMW98" s="40"/>
      <c r="DMX98" s="40"/>
      <c r="DMY98" s="40"/>
      <c r="DMZ98" s="40"/>
      <c r="DNA98" s="40"/>
      <c r="DNB98" s="40"/>
      <c r="DNC98" s="40"/>
      <c r="DND98" s="40"/>
      <c r="DNE98" s="40"/>
      <c r="DNF98" s="40"/>
      <c r="DNG98" s="40"/>
      <c r="DNH98" s="40"/>
      <c r="DNI98" s="40"/>
      <c r="DNJ98" s="40"/>
      <c r="DNK98" s="40"/>
      <c r="DNL98" s="40"/>
      <c r="DNM98" s="40"/>
      <c r="DNN98" s="40"/>
      <c r="DNO98" s="40"/>
      <c r="DNP98" s="40"/>
      <c r="DNQ98" s="40"/>
      <c r="DNR98" s="40"/>
      <c r="DNS98" s="40"/>
      <c r="DNT98" s="40"/>
      <c r="DNU98" s="40"/>
      <c r="DNV98" s="40"/>
      <c r="DNW98" s="40"/>
      <c r="DNX98" s="40"/>
      <c r="DNY98" s="40"/>
      <c r="DNZ98" s="40"/>
      <c r="DOA98" s="40"/>
      <c r="DOB98" s="40"/>
      <c r="DOC98" s="40"/>
      <c r="DOD98" s="40"/>
      <c r="DOE98" s="40"/>
      <c r="DOF98" s="40"/>
      <c r="DOG98" s="40"/>
      <c r="DOH98" s="40"/>
      <c r="DOI98" s="40"/>
      <c r="DOJ98" s="40"/>
      <c r="DOK98" s="40"/>
      <c r="DOL98" s="40"/>
      <c r="DOM98" s="40"/>
      <c r="DON98" s="40"/>
      <c r="DOO98" s="40"/>
      <c r="DOP98" s="40"/>
      <c r="DOQ98" s="40"/>
      <c r="DOR98" s="40"/>
      <c r="DOS98" s="40"/>
      <c r="DOT98" s="40"/>
      <c r="DOU98" s="40"/>
      <c r="DOV98" s="40"/>
      <c r="DOW98" s="40"/>
      <c r="DOX98" s="40"/>
      <c r="DOY98" s="40"/>
      <c r="DOZ98" s="40"/>
      <c r="DPA98" s="40"/>
      <c r="DPB98" s="40"/>
      <c r="DPC98" s="40"/>
      <c r="DPD98" s="40"/>
      <c r="DPE98" s="40"/>
      <c r="DPF98" s="40"/>
      <c r="DPG98" s="40"/>
      <c r="DPH98" s="40"/>
      <c r="DPI98" s="40"/>
      <c r="DPJ98" s="40"/>
      <c r="DPK98" s="40"/>
      <c r="DPL98" s="40"/>
      <c r="DPM98" s="40"/>
      <c r="DPN98" s="40"/>
      <c r="DPO98" s="40"/>
      <c r="DPP98" s="40"/>
      <c r="DPQ98" s="40"/>
      <c r="DPR98" s="40"/>
      <c r="DPS98" s="40"/>
      <c r="DPT98" s="40"/>
      <c r="DPU98" s="40"/>
      <c r="DPV98" s="40"/>
      <c r="DPW98" s="40"/>
      <c r="DPX98" s="40"/>
      <c r="DPY98" s="40"/>
      <c r="DPZ98" s="40"/>
      <c r="DQA98" s="40"/>
      <c r="DQB98" s="40"/>
      <c r="DQC98" s="40"/>
      <c r="DQD98" s="40"/>
      <c r="DQE98" s="40"/>
      <c r="DQF98" s="40"/>
      <c r="DQG98" s="40"/>
      <c r="DQH98" s="40"/>
      <c r="DQI98" s="40"/>
      <c r="DQJ98" s="40"/>
      <c r="DQK98" s="40"/>
      <c r="DQL98" s="40"/>
      <c r="DQM98" s="40"/>
      <c r="DQN98" s="40"/>
      <c r="DQO98" s="40"/>
      <c r="DQP98" s="40"/>
      <c r="DQQ98" s="40"/>
      <c r="DQR98" s="40"/>
      <c r="DQS98" s="40"/>
      <c r="DQT98" s="40"/>
      <c r="DQU98" s="40"/>
      <c r="DQV98" s="40"/>
      <c r="DQW98" s="40"/>
      <c r="DQX98" s="40"/>
      <c r="DQY98" s="40"/>
      <c r="DQZ98" s="40"/>
      <c r="DRA98" s="40"/>
      <c r="DRB98" s="40"/>
      <c r="DRC98" s="40"/>
      <c r="DRD98" s="40"/>
      <c r="DRE98" s="40"/>
      <c r="DRF98" s="40"/>
      <c r="DRG98" s="40"/>
      <c r="DRH98" s="40"/>
      <c r="DRI98" s="40"/>
      <c r="DRJ98" s="40"/>
      <c r="DRK98" s="40"/>
      <c r="DRL98" s="40"/>
      <c r="DRM98" s="40"/>
      <c r="DRN98" s="40"/>
      <c r="DRO98" s="40"/>
      <c r="DRP98" s="40"/>
      <c r="DRQ98" s="40"/>
      <c r="DRR98" s="40"/>
      <c r="DRS98" s="40"/>
      <c r="DRT98" s="40"/>
      <c r="DRU98" s="40"/>
      <c r="DRV98" s="40"/>
      <c r="DRW98" s="40"/>
      <c r="DRX98" s="40"/>
      <c r="DRY98" s="40"/>
      <c r="DRZ98" s="40"/>
      <c r="DSA98" s="40"/>
      <c r="DSB98" s="40"/>
      <c r="DSC98" s="40"/>
      <c r="DSD98" s="40"/>
      <c r="DSE98" s="40"/>
      <c r="DSF98" s="40"/>
      <c r="DSG98" s="40"/>
      <c r="DSH98" s="40"/>
      <c r="DSI98" s="40"/>
      <c r="DSJ98" s="40"/>
      <c r="DSK98" s="40"/>
      <c r="DSL98" s="40"/>
      <c r="DSM98" s="40"/>
      <c r="DSN98" s="40"/>
      <c r="DSO98" s="40"/>
      <c r="DSP98" s="40"/>
      <c r="DSQ98" s="40"/>
      <c r="DSR98" s="40"/>
      <c r="DSS98" s="40"/>
      <c r="DST98" s="40"/>
      <c r="DSU98" s="40"/>
      <c r="DSV98" s="40"/>
      <c r="DSW98" s="40"/>
      <c r="DSX98" s="40"/>
      <c r="DSY98" s="40"/>
      <c r="DSZ98" s="40"/>
      <c r="DTA98" s="40"/>
      <c r="DTB98" s="40"/>
      <c r="DTC98" s="40"/>
      <c r="DTD98" s="40"/>
      <c r="DTE98" s="40"/>
      <c r="DTF98" s="40"/>
      <c r="DTG98" s="40"/>
      <c r="DTH98" s="40"/>
      <c r="DTI98" s="40"/>
      <c r="DTJ98" s="40"/>
      <c r="DTK98" s="40"/>
      <c r="DTL98" s="40"/>
      <c r="DTM98" s="40"/>
      <c r="DTN98" s="40"/>
      <c r="DTO98" s="40"/>
      <c r="DTP98" s="40"/>
      <c r="DTQ98" s="40"/>
      <c r="DTR98" s="40"/>
      <c r="DTS98" s="40"/>
      <c r="DTT98" s="40"/>
      <c r="DTU98" s="40"/>
      <c r="DTV98" s="40"/>
      <c r="DTW98" s="40"/>
      <c r="DTX98" s="40"/>
      <c r="DTY98" s="40"/>
      <c r="DTZ98" s="40"/>
      <c r="DUA98" s="40"/>
      <c r="DUB98" s="40"/>
      <c r="DUC98" s="40"/>
      <c r="DUD98" s="40"/>
      <c r="DUE98" s="40"/>
      <c r="DUF98" s="40"/>
      <c r="DUG98" s="40"/>
      <c r="DUH98" s="40"/>
      <c r="DUI98" s="40"/>
      <c r="DUJ98" s="40"/>
      <c r="DUK98" s="40"/>
      <c r="DUL98" s="40"/>
      <c r="DUM98" s="40"/>
      <c r="DUN98" s="40"/>
      <c r="DUO98" s="40"/>
      <c r="DUP98" s="40"/>
      <c r="DUQ98" s="40"/>
      <c r="DUR98" s="40"/>
      <c r="DUS98" s="40"/>
      <c r="DUT98" s="40"/>
      <c r="DUU98" s="40"/>
      <c r="DUV98" s="40"/>
      <c r="DUW98" s="40"/>
      <c r="DUX98" s="40"/>
      <c r="DUY98" s="40"/>
      <c r="DUZ98" s="40"/>
      <c r="DVA98" s="40"/>
      <c r="DVB98" s="40"/>
      <c r="DVC98" s="40"/>
      <c r="DVD98" s="40"/>
      <c r="DVE98" s="40"/>
      <c r="DVF98" s="40"/>
      <c r="DVG98" s="40"/>
      <c r="DVH98" s="40"/>
      <c r="DVI98" s="40"/>
      <c r="DVJ98" s="40"/>
      <c r="DVK98" s="40"/>
      <c r="DVL98" s="40"/>
      <c r="DVM98" s="40"/>
      <c r="DVN98" s="40"/>
      <c r="DVO98" s="40"/>
      <c r="DVP98" s="40"/>
      <c r="DVQ98" s="40"/>
      <c r="DVR98" s="40"/>
      <c r="DVS98" s="40"/>
      <c r="DVT98" s="40"/>
      <c r="DVU98" s="40"/>
      <c r="DVV98" s="40"/>
      <c r="DVW98" s="40"/>
      <c r="DVX98" s="40"/>
      <c r="DVY98" s="40"/>
      <c r="DVZ98" s="40"/>
      <c r="DWA98" s="40"/>
      <c r="DWB98" s="40"/>
      <c r="DWC98" s="40"/>
      <c r="DWD98" s="40"/>
      <c r="DWE98" s="40"/>
      <c r="DWF98" s="40"/>
      <c r="DWG98" s="40"/>
      <c r="DWH98" s="40"/>
      <c r="DWI98" s="40"/>
      <c r="DWJ98" s="40"/>
      <c r="DWK98" s="40"/>
      <c r="DWL98" s="40"/>
      <c r="DWM98" s="40"/>
      <c r="DWN98" s="40"/>
      <c r="DWO98" s="40"/>
      <c r="DWP98" s="40"/>
      <c r="DWQ98" s="40"/>
      <c r="DWR98" s="40"/>
      <c r="DWS98" s="40"/>
      <c r="DWT98" s="40"/>
      <c r="DWU98" s="40"/>
      <c r="DWV98" s="40"/>
      <c r="DWW98" s="40"/>
      <c r="DWX98" s="40"/>
      <c r="DWY98" s="40"/>
      <c r="DWZ98" s="40"/>
      <c r="DXA98" s="40"/>
      <c r="DXB98" s="40"/>
      <c r="DXC98" s="40"/>
      <c r="DXD98" s="40"/>
      <c r="DXE98" s="40"/>
      <c r="DXF98" s="40"/>
      <c r="DXG98" s="40"/>
      <c r="DXH98" s="40"/>
      <c r="DXI98" s="40"/>
      <c r="DXJ98" s="40"/>
      <c r="DXK98" s="40"/>
      <c r="DXL98" s="40"/>
      <c r="DXM98" s="40"/>
      <c r="DXN98" s="40"/>
      <c r="DXO98" s="40"/>
      <c r="DXP98" s="40"/>
      <c r="DXQ98" s="40"/>
      <c r="DXR98" s="40"/>
      <c r="DXS98" s="40"/>
      <c r="DXT98" s="40"/>
      <c r="DXU98" s="40"/>
      <c r="DXV98" s="40"/>
      <c r="DXW98" s="40"/>
      <c r="DXX98" s="40"/>
      <c r="DXY98" s="40"/>
      <c r="DXZ98" s="40"/>
      <c r="DYA98" s="40"/>
      <c r="DYB98" s="40"/>
      <c r="DYC98" s="40"/>
      <c r="DYD98" s="40"/>
      <c r="DYE98" s="40"/>
      <c r="DYF98" s="40"/>
      <c r="DYG98" s="40"/>
      <c r="DYH98" s="40"/>
      <c r="DYI98" s="40"/>
      <c r="DYJ98" s="40"/>
      <c r="DYK98" s="40"/>
      <c r="DYL98" s="40"/>
      <c r="DYM98" s="40"/>
      <c r="DYN98" s="40"/>
      <c r="DYO98" s="40"/>
      <c r="DYP98" s="40"/>
      <c r="DYQ98" s="40"/>
      <c r="DYR98" s="40"/>
      <c r="DYS98" s="40"/>
      <c r="DYT98" s="40"/>
      <c r="DYU98" s="40"/>
      <c r="DYV98" s="40"/>
      <c r="DYW98" s="40"/>
      <c r="DYX98" s="40"/>
      <c r="DYY98" s="40"/>
      <c r="DYZ98" s="40"/>
      <c r="DZA98" s="40"/>
      <c r="DZB98" s="40"/>
      <c r="DZC98" s="40"/>
      <c r="DZD98" s="40"/>
      <c r="DZE98" s="40"/>
      <c r="DZF98" s="40"/>
      <c r="DZG98" s="40"/>
      <c r="DZH98" s="40"/>
      <c r="DZI98" s="40"/>
      <c r="DZJ98" s="40"/>
      <c r="DZK98" s="40"/>
      <c r="DZL98" s="40"/>
      <c r="DZM98" s="40"/>
      <c r="DZN98" s="40"/>
      <c r="DZO98" s="40"/>
      <c r="DZP98" s="40"/>
      <c r="DZQ98" s="40"/>
      <c r="DZR98" s="40"/>
      <c r="DZS98" s="40"/>
      <c r="DZT98" s="40"/>
      <c r="DZU98" s="40"/>
      <c r="DZV98" s="40"/>
      <c r="DZW98" s="40"/>
      <c r="DZX98" s="40"/>
      <c r="DZY98" s="40"/>
      <c r="DZZ98" s="40"/>
      <c r="EAA98" s="40"/>
      <c r="EAB98" s="40"/>
      <c r="EAC98" s="40"/>
      <c r="EAD98" s="40"/>
      <c r="EAE98" s="40"/>
      <c r="EAF98" s="40"/>
      <c r="EAG98" s="40"/>
      <c r="EAH98" s="40"/>
      <c r="EAI98" s="40"/>
      <c r="EAJ98" s="40"/>
      <c r="EAK98" s="40"/>
      <c r="EAL98" s="40"/>
      <c r="EAM98" s="40"/>
      <c r="EAN98" s="40"/>
      <c r="EAO98" s="40"/>
      <c r="EAP98" s="40"/>
      <c r="EAQ98" s="40"/>
      <c r="EAR98" s="40"/>
      <c r="EAS98" s="40"/>
      <c r="EAT98" s="40"/>
      <c r="EAU98" s="40"/>
      <c r="EAV98" s="40"/>
      <c r="EAW98" s="40"/>
      <c r="EAX98" s="40"/>
      <c r="EAY98" s="40"/>
      <c r="EAZ98" s="40"/>
      <c r="EBA98" s="40"/>
      <c r="EBB98" s="40"/>
      <c r="EBC98" s="40"/>
      <c r="EBD98" s="40"/>
      <c r="EBE98" s="40"/>
      <c r="EBF98" s="40"/>
      <c r="EBG98" s="40"/>
      <c r="EBH98" s="40"/>
      <c r="EBI98" s="40"/>
      <c r="EBJ98" s="40"/>
      <c r="EBK98" s="40"/>
      <c r="EBL98" s="40"/>
      <c r="EBM98" s="40"/>
      <c r="EBN98" s="40"/>
      <c r="EBO98" s="40"/>
      <c r="EBP98" s="40"/>
      <c r="EBQ98" s="40"/>
      <c r="EBR98" s="40"/>
      <c r="EBS98" s="40"/>
      <c r="EBT98" s="40"/>
      <c r="EBU98" s="40"/>
      <c r="EBV98" s="40"/>
      <c r="EBW98" s="40"/>
      <c r="EBX98" s="40"/>
      <c r="EBY98" s="40"/>
      <c r="EBZ98" s="40"/>
      <c r="ECA98" s="40"/>
      <c r="ECB98" s="40"/>
      <c r="ECC98" s="40"/>
      <c r="ECD98" s="40"/>
      <c r="ECE98" s="40"/>
      <c r="ECF98" s="40"/>
      <c r="ECG98" s="40"/>
      <c r="ECH98" s="40"/>
      <c r="ECI98" s="40"/>
      <c r="ECJ98" s="40"/>
      <c r="ECK98" s="40"/>
      <c r="ECL98" s="40"/>
      <c r="ECM98" s="40"/>
      <c r="ECN98" s="40"/>
      <c r="ECO98" s="40"/>
      <c r="ECP98" s="40"/>
      <c r="ECQ98" s="40"/>
      <c r="ECR98" s="40"/>
      <c r="ECS98" s="40"/>
      <c r="ECT98" s="40"/>
      <c r="ECU98" s="40"/>
      <c r="ECV98" s="40"/>
      <c r="ECW98" s="40"/>
      <c r="ECX98" s="40"/>
      <c r="ECY98" s="40"/>
      <c r="ECZ98" s="40"/>
      <c r="EDA98" s="40"/>
      <c r="EDB98" s="40"/>
      <c r="EDC98" s="40"/>
      <c r="EDD98" s="40"/>
      <c r="EDE98" s="40"/>
      <c r="EDF98" s="40"/>
      <c r="EDG98" s="40"/>
      <c r="EDH98" s="40"/>
      <c r="EDI98" s="40"/>
      <c r="EDJ98" s="40"/>
      <c r="EDK98" s="40"/>
      <c r="EDL98" s="40"/>
      <c r="EDM98" s="40"/>
      <c r="EDN98" s="40"/>
      <c r="EDO98" s="40"/>
      <c r="EDP98" s="40"/>
      <c r="EDQ98" s="40"/>
      <c r="EDR98" s="40"/>
      <c r="EDS98" s="40"/>
      <c r="EDT98" s="40"/>
      <c r="EDU98" s="40"/>
      <c r="EDV98" s="40"/>
      <c r="EDW98" s="40"/>
      <c r="EDX98" s="40"/>
      <c r="EDY98" s="40"/>
      <c r="EDZ98" s="40"/>
      <c r="EEA98" s="40"/>
      <c r="EEB98" s="40"/>
      <c r="EEC98" s="40"/>
      <c r="EED98" s="40"/>
      <c r="EEE98" s="40"/>
      <c r="EEF98" s="40"/>
      <c r="EEG98" s="40"/>
      <c r="EEH98" s="40"/>
      <c r="EEI98" s="40"/>
      <c r="EEJ98" s="40"/>
      <c r="EEK98" s="40"/>
      <c r="EEL98" s="40"/>
      <c r="EEM98" s="40"/>
      <c r="EEN98" s="40"/>
      <c r="EEO98" s="40"/>
      <c r="EEP98" s="40"/>
      <c r="EEQ98" s="40"/>
      <c r="EER98" s="40"/>
      <c r="EES98" s="40"/>
      <c r="EET98" s="40"/>
      <c r="EEU98" s="40"/>
      <c r="EEV98" s="40"/>
      <c r="EEW98" s="40"/>
      <c r="EEX98" s="40"/>
      <c r="EEY98" s="40"/>
      <c r="EEZ98" s="40"/>
      <c r="EFA98" s="40"/>
      <c r="EFB98" s="40"/>
      <c r="EFC98" s="40"/>
      <c r="EFD98" s="40"/>
      <c r="EFE98" s="40"/>
      <c r="EFF98" s="40"/>
      <c r="EFG98" s="40"/>
      <c r="EFH98" s="40"/>
      <c r="EFI98" s="40"/>
      <c r="EFJ98" s="40"/>
      <c r="EFK98" s="40"/>
      <c r="EFL98" s="40"/>
      <c r="EFM98" s="40"/>
      <c r="EFN98" s="40"/>
      <c r="EFO98" s="40"/>
      <c r="EFP98" s="40"/>
      <c r="EFQ98" s="40"/>
      <c r="EFR98" s="40"/>
      <c r="EFS98" s="40"/>
      <c r="EFT98" s="40"/>
      <c r="EFU98" s="40"/>
      <c r="EFV98" s="40"/>
      <c r="EFW98" s="40"/>
      <c r="EFX98" s="40"/>
      <c r="EFY98" s="40"/>
      <c r="EFZ98" s="40"/>
      <c r="EGA98" s="40"/>
      <c r="EGB98" s="40"/>
      <c r="EGC98" s="40"/>
      <c r="EGD98" s="40"/>
      <c r="EGE98" s="40"/>
      <c r="EGF98" s="40"/>
      <c r="EGG98" s="40"/>
      <c r="EGH98" s="40"/>
      <c r="EGI98" s="40"/>
      <c r="EGJ98" s="40"/>
      <c r="EGK98" s="40"/>
      <c r="EGL98" s="40"/>
      <c r="EGM98" s="40"/>
      <c r="EGN98" s="40"/>
      <c r="EGO98" s="40"/>
      <c r="EGP98" s="40"/>
      <c r="EGQ98" s="40"/>
      <c r="EGR98" s="40"/>
      <c r="EGS98" s="40"/>
      <c r="EGT98" s="40"/>
      <c r="EGU98" s="40"/>
      <c r="EGV98" s="40"/>
      <c r="EGW98" s="40"/>
      <c r="EGX98" s="40"/>
      <c r="EGY98" s="40"/>
      <c r="EGZ98" s="40"/>
      <c r="EHA98" s="40"/>
      <c r="EHB98" s="40"/>
      <c r="EHC98" s="40"/>
      <c r="EHD98" s="40"/>
      <c r="EHE98" s="40"/>
      <c r="EHF98" s="40"/>
      <c r="EHG98" s="40"/>
      <c r="EHH98" s="40"/>
      <c r="EHI98" s="40"/>
      <c r="EHJ98" s="40"/>
      <c r="EHK98" s="40"/>
      <c r="EHL98" s="40"/>
      <c r="EHM98" s="40"/>
      <c r="EHN98" s="40"/>
      <c r="EHO98" s="40"/>
      <c r="EHP98" s="40"/>
      <c r="EHQ98" s="40"/>
      <c r="EHR98" s="40"/>
      <c r="EHS98" s="40"/>
      <c r="EHT98" s="40"/>
      <c r="EHU98" s="40"/>
      <c r="EHV98" s="40"/>
      <c r="EHW98" s="40"/>
      <c r="EHX98" s="40"/>
      <c r="EHY98" s="40"/>
      <c r="EHZ98" s="40"/>
      <c r="EIA98" s="40"/>
      <c r="EIB98" s="40"/>
      <c r="EIC98" s="40"/>
      <c r="EID98" s="40"/>
      <c r="EIE98" s="40"/>
      <c r="EIF98" s="40"/>
      <c r="EIG98" s="40"/>
      <c r="EIH98" s="40"/>
      <c r="EII98" s="40"/>
      <c r="EIJ98" s="40"/>
      <c r="EIK98" s="40"/>
      <c r="EIL98" s="40"/>
      <c r="EIM98" s="40"/>
      <c r="EIN98" s="40"/>
      <c r="EIO98" s="40"/>
      <c r="EIP98" s="40"/>
      <c r="EIQ98" s="40"/>
      <c r="EIR98" s="40"/>
      <c r="EIS98" s="40"/>
      <c r="EIT98" s="40"/>
      <c r="EIU98" s="40"/>
      <c r="EIV98" s="40"/>
      <c r="EIW98" s="40"/>
      <c r="EIX98" s="40"/>
      <c r="EIY98" s="40"/>
      <c r="EIZ98" s="40"/>
      <c r="EJA98" s="40"/>
      <c r="EJB98" s="40"/>
      <c r="EJC98" s="40"/>
      <c r="EJD98" s="40"/>
      <c r="EJE98" s="40"/>
      <c r="EJF98" s="40"/>
      <c r="EJG98" s="40"/>
      <c r="EJH98" s="40"/>
      <c r="EJI98" s="40"/>
      <c r="EJJ98" s="40"/>
      <c r="EJK98" s="40"/>
      <c r="EJL98" s="40"/>
      <c r="EJM98" s="40"/>
      <c r="EJN98" s="40"/>
      <c r="EJO98" s="40"/>
      <c r="EJP98" s="40"/>
      <c r="EJQ98" s="40"/>
      <c r="EJR98" s="40"/>
      <c r="EJS98" s="40"/>
      <c r="EJT98" s="40"/>
      <c r="EJU98" s="40"/>
      <c r="EJV98" s="40"/>
      <c r="EJW98" s="40"/>
      <c r="EJX98" s="40"/>
      <c r="EJY98" s="40"/>
      <c r="EJZ98" s="40"/>
      <c r="EKA98" s="40"/>
      <c r="EKB98" s="40"/>
      <c r="EKC98" s="40"/>
      <c r="EKD98" s="40"/>
      <c r="EKE98" s="40"/>
      <c r="EKF98" s="40"/>
      <c r="EKG98" s="40"/>
      <c r="EKH98" s="40"/>
      <c r="EKI98" s="40"/>
      <c r="EKJ98" s="40"/>
      <c r="EKK98" s="40"/>
      <c r="EKL98" s="40"/>
      <c r="EKM98" s="40"/>
      <c r="EKN98" s="40"/>
      <c r="EKO98" s="40"/>
      <c r="EKP98" s="40"/>
      <c r="EKQ98" s="40"/>
      <c r="EKR98" s="40"/>
      <c r="EKS98" s="40"/>
      <c r="EKT98" s="40"/>
      <c r="EKU98" s="40"/>
      <c r="EKV98" s="40"/>
      <c r="EKW98" s="40"/>
      <c r="EKX98" s="40"/>
      <c r="EKY98" s="40"/>
      <c r="EKZ98" s="40"/>
      <c r="ELA98" s="40"/>
      <c r="ELB98" s="40"/>
      <c r="ELC98" s="40"/>
      <c r="ELD98" s="40"/>
      <c r="ELE98" s="40"/>
      <c r="ELF98" s="40"/>
      <c r="ELG98" s="40"/>
      <c r="ELH98" s="40"/>
      <c r="ELI98" s="40"/>
      <c r="ELJ98" s="40"/>
      <c r="ELK98" s="40"/>
      <c r="ELL98" s="40"/>
      <c r="ELM98" s="40"/>
      <c r="ELN98" s="40"/>
      <c r="ELO98" s="40"/>
      <c r="ELP98" s="40"/>
      <c r="ELQ98" s="40"/>
      <c r="ELR98" s="40"/>
      <c r="ELS98" s="40"/>
      <c r="ELT98" s="40"/>
      <c r="ELU98" s="40"/>
      <c r="ELV98" s="40"/>
      <c r="ELW98" s="40"/>
      <c r="ELX98" s="40"/>
      <c r="ELY98" s="40"/>
      <c r="ELZ98" s="40"/>
      <c r="EMA98" s="40"/>
      <c r="EMB98" s="40"/>
      <c r="EMC98" s="40"/>
      <c r="EMD98" s="40"/>
      <c r="EME98" s="40"/>
      <c r="EMF98" s="40"/>
      <c r="EMG98" s="40"/>
      <c r="EMH98" s="40"/>
      <c r="EMI98" s="40"/>
      <c r="EMJ98" s="40"/>
      <c r="EMK98" s="40"/>
      <c r="EML98" s="40"/>
      <c r="EMM98" s="40"/>
      <c r="EMN98" s="40"/>
      <c r="EMO98" s="40"/>
      <c r="EMP98" s="40"/>
      <c r="EMQ98" s="40"/>
      <c r="EMR98" s="40"/>
      <c r="EMS98" s="40"/>
      <c r="EMT98" s="40"/>
      <c r="EMU98" s="40"/>
      <c r="EMV98" s="40"/>
      <c r="EMW98" s="40"/>
      <c r="EMX98" s="40"/>
      <c r="EMY98" s="40"/>
      <c r="EMZ98" s="40"/>
      <c r="ENA98" s="40"/>
      <c r="ENB98" s="40"/>
      <c r="ENC98" s="40"/>
      <c r="END98" s="40"/>
      <c r="ENE98" s="40"/>
      <c r="ENF98" s="40"/>
      <c r="ENG98" s="40"/>
      <c r="ENH98" s="40"/>
      <c r="ENI98" s="40"/>
      <c r="ENJ98" s="40"/>
      <c r="ENK98" s="40"/>
      <c r="ENL98" s="40"/>
      <c r="ENM98" s="40"/>
      <c r="ENN98" s="40"/>
      <c r="ENO98" s="40"/>
      <c r="ENP98" s="40"/>
      <c r="ENQ98" s="40"/>
      <c r="ENR98" s="40"/>
      <c r="ENS98" s="40"/>
      <c r="ENT98" s="40"/>
      <c r="ENU98" s="40"/>
      <c r="ENV98" s="40"/>
      <c r="ENW98" s="40"/>
      <c r="ENX98" s="40"/>
      <c r="ENY98" s="40"/>
      <c r="ENZ98" s="40"/>
      <c r="EOA98" s="40"/>
      <c r="EOB98" s="40"/>
      <c r="EOC98" s="40"/>
      <c r="EOD98" s="40"/>
      <c r="EOE98" s="40"/>
      <c r="EOF98" s="40"/>
      <c r="EOG98" s="40"/>
      <c r="EOH98" s="40"/>
      <c r="EOI98" s="40"/>
      <c r="EOJ98" s="40"/>
      <c r="EOK98" s="40"/>
      <c r="EOL98" s="40"/>
      <c r="EOM98" s="40"/>
      <c r="EON98" s="40"/>
      <c r="EOO98" s="40"/>
      <c r="EOP98" s="40"/>
      <c r="EOQ98" s="40"/>
      <c r="EOR98" s="40"/>
      <c r="EOS98" s="40"/>
      <c r="EOT98" s="40"/>
      <c r="EOU98" s="40"/>
      <c r="EOV98" s="40"/>
      <c r="EOW98" s="40"/>
      <c r="EOX98" s="40"/>
      <c r="EOY98" s="40"/>
      <c r="EOZ98" s="40"/>
      <c r="EPA98" s="40"/>
      <c r="EPB98" s="40"/>
      <c r="EPC98" s="40"/>
      <c r="EPD98" s="40"/>
      <c r="EPE98" s="40"/>
      <c r="EPF98" s="40"/>
      <c r="EPG98" s="40"/>
      <c r="EPH98" s="40"/>
      <c r="EPI98" s="40"/>
      <c r="EPJ98" s="40"/>
      <c r="EPK98" s="40"/>
      <c r="EPL98" s="40"/>
      <c r="EPM98" s="40"/>
      <c r="EPN98" s="40"/>
      <c r="EPO98" s="40"/>
      <c r="EPP98" s="40"/>
      <c r="EPQ98" s="40"/>
      <c r="EPR98" s="40"/>
      <c r="EPS98" s="40"/>
      <c r="EPT98" s="40"/>
      <c r="EPU98" s="40"/>
      <c r="EPV98" s="40"/>
      <c r="EPW98" s="40"/>
      <c r="EPX98" s="40"/>
      <c r="EPY98" s="40"/>
      <c r="EPZ98" s="40"/>
      <c r="EQA98" s="40"/>
      <c r="EQB98" s="40"/>
      <c r="EQC98" s="40"/>
      <c r="EQD98" s="40"/>
      <c r="EQE98" s="40"/>
      <c r="EQF98" s="40"/>
      <c r="EQG98" s="40"/>
      <c r="EQH98" s="40"/>
      <c r="EQI98" s="40"/>
      <c r="EQJ98" s="40"/>
      <c r="EQK98" s="40"/>
      <c r="EQL98" s="40"/>
      <c r="EQM98" s="40"/>
      <c r="EQN98" s="40"/>
      <c r="EQO98" s="40"/>
      <c r="EQP98" s="40"/>
      <c r="EQQ98" s="40"/>
      <c r="EQR98" s="40"/>
      <c r="EQS98" s="40"/>
      <c r="EQT98" s="40"/>
      <c r="EQU98" s="40"/>
      <c r="EQV98" s="40"/>
      <c r="EQW98" s="40"/>
      <c r="EQX98" s="40"/>
      <c r="EQY98" s="40"/>
      <c r="EQZ98" s="40"/>
      <c r="ERA98" s="40"/>
      <c r="ERB98" s="40"/>
      <c r="ERC98" s="40"/>
      <c r="ERD98" s="40"/>
      <c r="ERE98" s="40"/>
      <c r="ERF98" s="40"/>
      <c r="ERG98" s="40"/>
      <c r="ERH98" s="40"/>
      <c r="ERI98" s="40"/>
      <c r="ERJ98" s="40"/>
      <c r="ERK98" s="40"/>
      <c r="ERL98" s="40"/>
      <c r="ERM98" s="40"/>
      <c r="ERN98" s="40"/>
      <c r="ERO98" s="40"/>
      <c r="ERP98" s="40"/>
      <c r="ERQ98" s="40"/>
      <c r="ERR98" s="40"/>
      <c r="ERS98" s="40"/>
      <c r="ERT98" s="40"/>
      <c r="ERU98" s="40"/>
      <c r="ERV98" s="40"/>
      <c r="ERW98" s="40"/>
      <c r="ERX98" s="40"/>
      <c r="ERY98" s="40"/>
      <c r="ERZ98" s="40"/>
      <c r="ESA98" s="40"/>
      <c r="ESB98" s="40"/>
      <c r="ESC98" s="40"/>
      <c r="ESD98" s="40"/>
      <c r="ESE98" s="40"/>
      <c r="ESF98" s="40"/>
      <c r="ESG98" s="40"/>
      <c r="ESH98" s="40"/>
      <c r="ESI98" s="40"/>
      <c r="ESJ98" s="40"/>
      <c r="ESK98" s="40"/>
      <c r="ESL98" s="40"/>
      <c r="ESM98" s="40"/>
      <c r="ESN98" s="40"/>
      <c r="ESO98" s="40"/>
      <c r="ESP98" s="40"/>
      <c r="ESQ98" s="40"/>
      <c r="ESR98" s="40"/>
      <c r="ESS98" s="40"/>
      <c r="EST98" s="40"/>
      <c r="ESU98" s="40"/>
      <c r="ESV98" s="40"/>
      <c r="ESW98" s="40"/>
      <c r="ESX98" s="40"/>
      <c r="ESY98" s="40"/>
      <c r="ESZ98" s="40"/>
      <c r="ETA98" s="40"/>
      <c r="ETB98" s="40"/>
      <c r="ETC98" s="40"/>
      <c r="ETD98" s="40"/>
      <c r="ETE98" s="40"/>
      <c r="ETF98" s="40"/>
      <c r="ETG98" s="40"/>
      <c r="ETH98" s="40"/>
      <c r="ETI98" s="40"/>
      <c r="ETJ98" s="40"/>
      <c r="ETK98" s="40"/>
      <c r="ETL98" s="40"/>
      <c r="ETM98" s="40"/>
      <c r="ETN98" s="40"/>
      <c r="ETO98" s="40"/>
      <c r="ETP98" s="40"/>
      <c r="ETQ98" s="40"/>
      <c r="ETR98" s="40"/>
      <c r="ETS98" s="40"/>
      <c r="ETT98" s="40"/>
      <c r="ETU98" s="40"/>
      <c r="ETV98" s="40"/>
      <c r="ETW98" s="40"/>
      <c r="ETX98" s="40"/>
      <c r="ETY98" s="40"/>
      <c r="ETZ98" s="40"/>
      <c r="EUA98" s="40"/>
      <c r="EUB98" s="40"/>
      <c r="EUC98" s="40"/>
      <c r="EUD98" s="40"/>
      <c r="EUE98" s="40"/>
      <c r="EUF98" s="40"/>
      <c r="EUG98" s="40"/>
      <c r="EUH98" s="40"/>
      <c r="EUI98" s="40"/>
      <c r="EUJ98" s="40"/>
      <c r="EUK98" s="40"/>
      <c r="EUL98" s="40"/>
      <c r="EUM98" s="40"/>
      <c r="EUN98" s="40"/>
      <c r="EUO98" s="40"/>
      <c r="EUP98" s="40"/>
      <c r="EUQ98" s="40"/>
      <c r="EUR98" s="40"/>
      <c r="EUS98" s="40"/>
      <c r="EUT98" s="40"/>
      <c r="EUU98" s="40"/>
      <c r="EUV98" s="40"/>
      <c r="EUW98" s="40"/>
      <c r="EUX98" s="40"/>
      <c r="EUY98" s="40"/>
      <c r="EUZ98" s="40"/>
      <c r="EVA98" s="40"/>
      <c r="EVB98" s="40"/>
      <c r="EVC98" s="40"/>
      <c r="EVD98" s="40"/>
      <c r="EVE98" s="40"/>
      <c r="EVF98" s="40"/>
      <c r="EVG98" s="40"/>
      <c r="EVH98" s="40"/>
      <c r="EVI98" s="40"/>
      <c r="EVJ98" s="40"/>
      <c r="EVK98" s="40"/>
      <c r="EVL98" s="40"/>
      <c r="EVM98" s="40"/>
      <c r="EVN98" s="40"/>
      <c r="EVO98" s="40"/>
      <c r="EVP98" s="40"/>
      <c r="EVQ98" s="40"/>
      <c r="EVR98" s="40"/>
      <c r="EVS98" s="40"/>
      <c r="EVT98" s="40"/>
      <c r="EVU98" s="40"/>
      <c r="EVV98" s="40"/>
      <c r="EVW98" s="40"/>
      <c r="EVX98" s="40"/>
      <c r="EVY98" s="40"/>
      <c r="EVZ98" s="40"/>
      <c r="EWA98" s="40"/>
      <c r="EWB98" s="40"/>
      <c r="EWC98" s="40"/>
      <c r="EWD98" s="40"/>
      <c r="EWE98" s="40"/>
      <c r="EWF98" s="40"/>
      <c r="EWG98" s="40"/>
      <c r="EWH98" s="40"/>
      <c r="EWI98" s="40"/>
      <c r="EWJ98" s="40"/>
      <c r="EWK98" s="40"/>
      <c r="EWL98" s="40"/>
      <c r="EWM98" s="40"/>
      <c r="EWN98" s="40"/>
      <c r="EWO98" s="40"/>
      <c r="EWP98" s="40"/>
      <c r="EWQ98" s="40"/>
      <c r="EWR98" s="40"/>
      <c r="EWS98" s="40"/>
      <c r="EWT98" s="40"/>
      <c r="EWU98" s="40"/>
      <c r="EWV98" s="40"/>
      <c r="EWW98" s="40"/>
      <c r="EWX98" s="40"/>
      <c r="EWY98" s="40"/>
      <c r="EWZ98" s="40"/>
      <c r="EXA98" s="40"/>
      <c r="EXB98" s="40"/>
      <c r="EXC98" s="40"/>
      <c r="EXD98" s="40"/>
      <c r="EXE98" s="40"/>
      <c r="EXF98" s="40"/>
      <c r="EXG98" s="40"/>
      <c r="EXH98" s="40"/>
      <c r="EXI98" s="40"/>
      <c r="EXJ98" s="40"/>
      <c r="EXK98" s="40"/>
      <c r="EXL98" s="40"/>
      <c r="EXM98" s="40"/>
      <c r="EXN98" s="40"/>
      <c r="EXO98" s="40"/>
      <c r="EXP98" s="40"/>
      <c r="EXQ98" s="40"/>
      <c r="EXR98" s="40"/>
      <c r="EXS98" s="40"/>
      <c r="EXT98" s="40"/>
      <c r="EXU98" s="40"/>
      <c r="EXV98" s="40"/>
      <c r="EXW98" s="40"/>
      <c r="EXX98" s="40"/>
      <c r="EXY98" s="40"/>
      <c r="EXZ98" s="40"/>
      <c r="EYA98" s="40"/>
      <c r="EYB98" s="40"/>
      <c r="EYC98" s="40"/>
      <c r="EYD98" s="40"/>
      <c r="EYE98" s="40"/>
      <c r="EYF98" s="40"/>
      <c r="EYG98" s="40"/>
      <c r="EYH98" s="40"/>
      <c r="EYI98" s="40"/>
      <c r="EYJ98" s="40"/>
      <c r="EYK98" s="40"/>
      <c r="EYL98" s="40"/>
      <c r="EYM98" s="40"/>
      <c r="EYN98" s="40"/>
      <c r="EYO98" s="40"/>
      <c r="EYP98" s="40"/>
      <c r="EYQ98" s="40"/>
      <c r="EYR98" s="40"/>
      <c r="EYS98" s="40"/>
      <c r="EYT98" s="40"/>
      <c r="EYU98" s="40"/>
      <c r="EYV98" s="40"/>
      <c r="EYW98" s="40"/>
      <c r="EYX98" s="40"/>
      <c r="EYY98" s="40"/>
      <c r="EYZ98" s="40"/>
      <c r="EZA98" s="40"/>
      <c r="EZB98" s="40"/>
      <c r="EZC98" s="40"/>
      <c r="EZD98" s="40"/>
      <c r="EZE98" s="40"/>
      <c r="EZF98" s="40"/>
      <c r="EZG98" s="40"/>
      <c r="EZH98" s="40"/>
      <c r="EZI98" s="40"/>
      <c r="EZJ98" s="40"/>
      <c r="EZK98" s="40"/>
      <c r="EZL98" s="40"/>
      <c r="EZM98" s="40"/>
      <c r="EZN98" s="40"/>
      <c r="EZO98" s="40"/>
      <c r="EZP98" s="40"/>
      <c r="EZQ98" s="40"/>
      <c r="EZR98" s="40"/>
      <c r="EZS98" s="40"/>
      <c r="EZT98" s="40"/>
      <c r="EZU98" s="40"/>
      <c r="EZV98" s="40"/>
      <c r="EZW98" s="40"/>
      <c r="EZX98" s="40"/>
      <c r="EZY98" s="40"/>
      <c r="EZZ98" s="40"/>
      <c r="FAA98" s="40"/>
      <c r="FAB98" s="40"/>
      <c r="FAC98" s="40"/>
      <c r="FAD98" s="40"/>
      <c r="FAE98" s="40"/>
      <c r="FAF98" s="40"/>
      <c r="FAG98" s="40"/>
      <c r="FAH98" s="40"/>
      <c r="FAI98" s="40"/>
      <c r="FAJ98" s="40"/>
      <c r="FAK98" s="40"/>
      <c r="FAL98" s="40"/>
      <c r="FAM98" s="40"/>
      <c r="FAN98" s="40"/>
      <c r="FAO98" s="40"/>
      <c r="FAP98" s="40"/>
      <c r="FAQ98" s="40"/>
      <c r="FAR98" s="40"/>
      <c r="FAS98" s="40"/>
      <c r="FAT98" s="40"/>
      <c r="FAU98" s="40"/>
      <c r="FAV98" s="40"/>
      <c r="FAW98" s="40"/>
      <c r="FAX98" s="40"/>
      <c r="FAY98" s="40"/>
      <c r="FAZ98" s="40"/>
      <c r="FBA98" s="40"/>
      <c r="FBB98" s="40"/>
      <c r="FBC98" s="40"/>
      <c r="FBD98" s="40"/>
      <c r="FBE98" s="40"/>
      <c r="FBF98" s="40"/>
      <c r="FBG98" s="40"/>
      <c r="FBH98" s="40"/>
      <c r="FBI98" s="40"/>
      <c r="FBJ98" s="40"/>
      <c r="FBK98" s="40"/>
      <c r="FBL98" s="40"/>
      <c r="FBM98" s="40"/>
      <c r="FBN98" s="40"/>
      <c r="FBO98" s="40"/>
      <c r="FBP98" s="40"/>
      <c r="FBQ98" s="40"/>
      <c r="FBR98" s="40"/>
      <c r="FBS98" s="40"/>
      <c r="FBT98" s="40"/>
      <c r="FBU98" s="40"/>
      <c r="FBV98" s="40"/>
      <c r="FBW98" s="40"/>
      <c r="FBX98" s="40"/>
      <c r="FBY98" s="40"/>
      <c r="FBZ98" s="40"/>
      <c r="FCA98" s="40"/>
      <c r="FCB98" s="40"/>
      <c r="FCC98" s="40"/>
      <c r="FCD98" s="40"/>
      <c r="FCE98" s="40"/>
      <c r="FCF98" s="40"/>
      <c r="FCG98" s="40"/>
      <c r="FCH98" s="40"/>
      <c r="FCI98" s="40"/>
      <c r="FCJ98" s="40"/>
      <c r="FCK98" s="40"/>
      <c r="FCL98" s="40"/>
      <c r="FCM98" s="40"/>
      <c r="FCN98" s="40"/>
      <c r="FCO98" s="40"/>
      <c r="FCP98" s="40"/>
      <c r="FCQ98" s="40"/>
      <c r="FCR98" s="40"/>
      <c r="FCS98" s="40"/>
      <c r="FCT98" s="40"/>
      <c r="FCU98" s="40"/>
      <c r="FCV98" s="40"/>
      <c r="FCW98" s="40"/>
      <c r="FCX98" s="40"/>
      <c r="FCY98" s="40"/>
      <c r="FCZ98" s="40"/>
      <c r="FDA98" s="40"/>
      <c r="FDB98" s="40"/>
      <c r="FDC98" s="40"/>
      <c r="FDD98" s="40"/>
      <c r="FDE98" s="40"/>
      <c r="FDF98" s="40"/>
      <c r="FDG98" s="40"/>
      <c r="FDH98" s="40"/>
      <c r="FDI98" s="40"/>
      <c r="FDJ98" s="40"/>
      <c r="FDK98" s="40"/>
      <c r="FDL98" s="40"/>
      <c r="FDM98" s="40"/>
      <c r="FDN98" s="40"/>
      <c r="FDO98" s="40"/>
      <c r="FDP98" s="40"/>
      <c r="FDQ98" s="40"/>
      <c r="FDR98" s="40"/>
      <c r="FDS98" s="40"/>
      <c r="FDT98" s="40"/>
      <c r="FDU98" s="40"/>
      <c r="FDV98" s="40"/>
      <c r="FDW98" s="40"/>
      <c r="FDX98" s="40"/>
      <c r="FDY98" s="40"/>
      <c r="FDZ98" s="40"/>
      <c r="FEA98" s="40"/>
      <c r="FEB98" s="40"/>
      <c r="FEC98" s="40"/>
      <c r="FED98" s="40"/>
      <c r="FEE98" s="40"/>
      <c r="FEF98" s="40"/>
      <c r="FEG98" s="40"/>
      <c r="FEH98" s="40"/>
      <c r="FEI98" s="40"/>
      <c r="FEJ98" s="40"/>
      <c r="FEK98" s="40"/>
      <c r="FEL98" s="40"/>
      <c r="FEM98" s="40"/>
      <c r="FEN98" s="40"/>
      <c r="FEO98" s="40"/>
      <c r="FEP98" s="40"/>
      <c r="FEQ98" s="40"/>
      <c r="FER98" s="40"/>
      <c r="FES98" s="40"/>
      <c r="FET98" s="40"/>
      <c r="FEU98" s="40"/>
      <c r="FEV98" s="40"/>
      <c r="FEW98" s="40"/>
      <c r="FEX98" s="40"/>
      <c r="FEY98" s="40"/>
      <c r="FEZ98" s="40"/>
      <c r="FFA98" s="40"/>
      <c r="FFB98" s="40"/>
      <c r="FFC98" s="40"/>
      <c r="FFD98" s="40"/>
      <c r="FFE98" s="40"/>
      <c r="FFF98" s="40"/>
      <c r="FFG98" s="40"/>
      <c r="FFH98" s="40"/>
      <c r="FFI98" s="40"/>
      <c r="FFJ98" s="40"/>
      <c r="FFK98" s="40"/>
      <c r="FFL98" s="40"/>
      <c r="FFM98" s="40"/>
      <c r="FFN98" s="40"/>
      <c r="FFO98" s="40"/>
      <c r="FFP98" s="40"/>
      <c r="FFQ98" s="40"/>
      <c r="FFR98" s="40"/>
      <c r="FFS98" s="40"/>
      <c r="FFT98" s="40"/>
      <c r="FFU98" s="40"/>
      <c r="FFV98" s="40"/>
      <c r="FFW98" s="40"/>
      <c r="FFX98" s="40"/>
      <c r="FFY98" s="40"/>
      <c r="FFZ98" s="40"/>
      <c r="FGA98" s="40"/>
      <c r="FGB98" s="40"/>
      <c r="FGC98" s="40"/>
      <c r="FGD98" s="40"/>
      <c r="FGE98" s="40"/>
      <c r="FGF98" s="40"/>
      <c r="FGG98" s="40"/>
      <c r="FGH98" s="40"/>
      <c r="FGI98" s="40"/>
      <c r="FGJ98" s="40"/>
      <c r="FGK98" s="40"/>
      <c r="FGL98" s="40"/>
      <c r="FGM98" s="40"/>
      <c r="FGN98" s="40"/>
      <c r="FGO98" s="40"/>
      <c r="FGP98" s="40"/>
      <c r="FGQ98" s="40"/>
      <c r="FGR98" s="40"/>
      <c r="FGS98" s="40"/>
      <c r="FGT98" s="40"/>
      <c r="FGU98" s="40"/>
      <c r="FGV98" s="40"/>
      <c r="FGW98" s="40"/>
      <c r="FGX98" s="40"/>
      <c r="FGY98" s="40"/>
      <c r="FGZ98" s="40"/>
      <c r="FHA98" s="40"/>
      <c r="FHB98" s="40"/>
      <c r="FHC98" s="40"/>
      <c r="FHD98" s="40"/>
      <c r="FHE98" s="40"/>
      <c r="FHF98" s="40"/>
      <c r="FHG98" s="40"/>
      <c r="FHH98" s="40"/>
      <c r="FHI98" s="40"/>
      <c r="FHJ98" s="40"/>
      <c r="FHK98" s="40"/>
      <c r="FHL98" s="40"/>
      <c r="FHM98" s="40"/>
      <c r="FHN98" s="40"/>
      <c r="FHO98" s="40"/>
      <c r="FHP98" s="40"/>
      <c r="FHQ98" s="40"/>
      <c r="FHR98" s="40"/>
      <c r="FHS98" s="40"/>
      <c r="FHT98" s="40"/>
      <c r="FHU98" s="40"/>
      <c r="FHV98" s="40"/>
      <c r="FHW98" s="40"/>
      <c r="FHX98" s="40"/>
      <c r="FHY98" s="40"/>
      <c r="FHZ98" s="40"/>
      <c r="FIA98" s="40"/>
      <c r="FIB98" s="40"/>
      <c r="FIC98" s="40"/>
      <c r="FID98" s="40"/>
      <c r="FIE98" s="40"/>
      <c r="FIF98" s="40"/>
      <c r="FIG98" s="40"/>
      <c r="FIH98" s="40"/>
      <c r="FII98" s="40"/>
      <c r="FIJ98" s="40"/>
      <c r="FIK98" s="40"/>
      <c r="FIL98" s="40"/>
      <c r="FIM98" s="40"/>
      <c r="FIN98" s="40"/>
      <c r="FIO98" s="40"/>
      <c r="FIP98" s="40"/>
      <c r="FIQ98" s="40"/>
      <c r="FIR98" s="40"/>
      <c r="FIS98" s="40"/>
      <c r="FIT98" s="40"/>
      <c r="FIU98" s="40"/>
      <c r="FIV98" s="40"/>
      <c r="FIW98" s="40"/>
      <c r="FIX98" s="40"/>
      <c r="FIY98" s="40"/>
      <c r="FIZ98" s="40"/>
      <c r="FJA98" s="40"/>
      <c r="FJB98" s="40"/>
      <c r="FJC98" s="40"/>
      <c r="FJD98" s="40"/>
      <c r="FJE98" s="40"/>
      <c r="FJF98" s="40"/>
      <c r="FJG98" s="40"/>
      <c r="FJH98" s="40"/>
      <c r="FJI98" s="40"/>
      <c r="FJJ98" s="40"/>
      <c r="FJK98" s="40"/>
      <c r="FJL98" s="40"/>
      <c r="FJM98" s="40"/>
      <c r="FJN98" s="40"/>
      <c r="FJO98" s="40"/>
      <c r="FJP98" s="40"/>
      <c r="FJQ98" s="40"/>
      <c r="FJR98" s="40"/>
      <c r="FJS98" s="40"/>
      <c r="FJT98" s="40"/>
      <c r="FJU98" s="40"/>
      <c r="FJV98" s="40"/>
      <c r="FJW98" s="40"/>
      <c r="FJX98" s="40"/>
      <c r="FJY98" s="40"/>
      <c r="FJZ98" s="40"/>
      <c r="FKA98" s="40"/>
      <c r="FKB98" s="40"/>
      <c r="FKC98" s="40"/>
      <c r="FKD98" s="40"/>
      <c r="FKE98" s="40"/>
      <c r="FKF98" s="40"/>
      <c r="FKG98" s="40"/>
      <c r="FKH98" s="40"/>
      <c r="FKI98" s="40"/>
      <c r="FKJ98" s="40"/>
      <c r="FKK98" s="40"/>
      <c r="FKL98" s="40"/>
      <c r="FKM98" s="40"/>
      <c r="FKN98" s="40"/>
      <c r="FKO98" s="40"/>
      <c r="FKP98" s="40"/>
      <c r="FKQ98" s="40"/>
      <c r="FKR98" s="40"/>
      <c r="FKS98" s="40"/>
      <c r="FKT98" s="40"/>
      <c r="FKU98" s="40"/>
      <c r="FKV98" s="40"/>
      <c r="FKW98" s="40"/>
      <c r="FKX98" s="40"/>
      <c r="FKY98" s="40"/>
      <c r="FKZ98" s="40"/>
      <c r="FLA98" s="40"/>
      <c r="FLB98" s="40"/>
      <c r="FLC98" s="40"/>
      <c r="FLD98" s="40"/>
      <c r="FLE98" s="40"/>
      <c r="FLF98" s="40"/>
      <c r="FLG98" s="40"/>
      <c r="FLH98" s="40"/>
      <c r="FLI98" s="40"/>
      <c r="FLJ98" s="40"/>
      <c r="FLK98" s="40"/>
      <c r="FLL98" s="40"/>
      <c r="FLM98" s="40"/>
      <c r="FLN98" s="40"/>
      <c r="FLO98" s="40"/>
      <c r="FLP98" s="40"/>
      <c r="FLQ98" s="40"/>
      <c r="FLR98" s="40"/>
      <c r="FLS98" s="40"/>
      <c r="FLT98" s="40"/>
      <c r="FLU98" s="40"/>
      <c r="FLV98" s="40"/>
      <c r="FLW98" s="40"/>
      <c r="FLX98" s="40"/>
      <c r="FLY98" s="40"/>
      <c r="FLZ98" s="40"/>
      <c r="FMA98" s="40"/>
      <c r="FMB98" s="40"/>
      <c r="FMC98" s="40"/>
      <c r="FMD98" s="40"/>
      <c r="FME98" s="40"/>
      <c r="FMF98" s="40"/>
      <c r="FMG98" s="40"/>
      <c r="FMH98" s="40"/>
      <c r="FMI98" s="40"/>
      <c r="FMJ98" s="40"/>
      <c r="FMK98" s="40"/>
      <c r="FML98" s="40"/>
      <c r="FMM98" s="40"/>
      <c r="FMN98" s="40"/>
      <c r="FMO98" s="40"/>
      <c r="FMP98" s="40"/>
      <c r="FMQ98" s="40"/>
      <c r="FMR98" s="40"/>
      <c r="FMS98" s="40"/>
      <c r="FMT98" s="40"/>
      <c r="FMU98" s="40"/>
      <c r="FMV98" s="40"/>
      <c r="FMW98" s="40"/>
      <c r="FMX98" s="40"/>
      <c r="FMY98" s="40"/>
      <c r="FMZ98" s="40"/>
      <c r="FNA98" s="40"/>
      <c r="FNB98" s="40"/>
      <c r="FNC98" s="40"/>
      <c r="FND98" s="40"/>
      <c r="FNE98" s="40"/>
      <c r="FNF98" s="40"/>
      <c r="FNG98" s="40"/>
      <c r="FNH98" s="40"/>
      <c r="FNI98" s="40"/>
      <c r="FNJ98" s="40"/>
      <c r="FNK98" s="40"/>
      <c r="FNL98" s="40"/>
      <c r="FNM98" s="40"/>
      <c r="FNN98" s="40"/>
      <c r="FNO98" s="40"/>
      <c r="FNP98" s="40"/>
      <c r="FNQ98" s="40"/>
      <c r="FNR98" s="40"/>
      <c r="FNS98" s="40"/>
      <c r="FNT98" s="40"/>
      <c r="FNU98" s="40"/>
      <c r="FNV98" s="40"/>
      <c r="FNW98" s="40"/>
      <c r="FNX98" s="40"/>
      <c r="FNY98" s="40"/>
      <c r="FNZ98" s="40"/>
      <c r="FOA98" s="40"/>
      <c r="FOB98" s="40"/>
      <c r="FOC98" s="40"/>
      <c r="FOD98" s="40"/>
      <c r="FOE98" s="40"/>
      <c r="FOF98" s="40"/>
      <c r="FOG98" s="40"/>
      <c r="FOH98" s="40"/>
      <c r="FOI98" s="40"/>
      <c r="FOJ98" s="40"/>
      <c r="FOK98" s="40"/>
      <c r="FOL98" s="40"/>
      <c r="FOM98" s="40"/>
      <c r="FON98" s="40"/>
      <c r="FOO98" s="40"/>
      <c r="FOP98" s="40"/>
      <c r="FOQ98" s="40"/>
      <c r="FOR98" s="40"/>
      <c r="FOS98" s="40"/>
      <c r="FOT98" s="40"/>
      <c r="FOU98" s="40"/>
      <c r="FOV98" s="40"/>
      <c r="FOW98" s="40"/>
      <c r="FOX98" s="40"/>
      <c r="FOY98" s="40"/>
      <c r="FOZ98" s="40"/>
      <c r="FPA98" s="40"/>
      <c r="FPB98" s="40"/>
      <c r="FPC98" s="40"/>
      <c r="FPD98" s="40"/>
      <c r="FPE98" s="40"/>
      <c r="FPF98" s="40"/>
      <c r="FPG98" s="40"/>
      <c r="FPH98" s="40"/>
      <c r="FPI98" s="40"/>
      <c r="FPJ98" s="40"/>
      <c r="FPK98" s="40"/>
      <c r="FPL98" s="40"/>
      <c r="FPM98" s="40"/>
      <c r="FPN98" s="40"/>
      <c r="FPO98" s="40"/>
      <c r="FPP98" s="40"/>
      <c r="FPQ98" s="40"/>
      <c r="FPR98" s="40"/>
      <c r="FPS98" s="40"/>
      <c r="FPT98" s="40"/>
      <c r="FPU98" s="40"/>
      <c r="FPV98" s="40"/>
      <c r="FPW98" s="40"/>
      <c r="FPX98" s="40"/>
      <c r="FPY98" s="40"/>
      <c r="FPZ98" s="40"/>
      <c r="FQA98" s="40"/>
      <c r="FQB98" s="40"/>
      <c r="FQC98" s="40"/>
      <c r="FQD98" s="40"/>
      <c r="FQE98" s="40"/>
      <c r="FQF98" s="40"/>
      <c r="FQG98" s="40"/>
      <c r="FQH98" s="40"/>
      <c r="FQI98" s="40"/>
      <c r="FQJ98" s="40"/>
      <c r="FQK98" s="40"/>
      <c r="FQL98" s="40"/>
      <c r="FQM98" s="40"/>
      <c r="FQN98" s="40"/>
      <c r="FQO98" s="40"/>
      <c r="FQP98" s="40"/>
      <c r="FQQ98" s="40"/>
      <c r="FQR98" s="40"/>
      <c r="FQS98" s="40"/>
      <c r="FQT98" s="40"/>
      <c r="FQU98" s="40"/>
      <c r="FQV98" s="40"/>
      <c r="FQW98" s="40"/>
      <c r="FQX98" s="40"/>
      <c r="FQY98" s="40"/>
      <c r="FQZ98" s="40"/>
      <c r="FRA98" s="40"/>
      <c r="FRB98" s="40"/>
      <c r="FRC98" s="40"/>
      <c r="FRD98" s="40"/>
      <c r="FRE98" s="40"/>
      <c r="FRF98" s="40"/>
      <c r="FRG98" s="40"/>
      <c r="FRH98" s="40"/>
      <c r="FRI98" s="40"/>
      <c r="FRJ98" s="40"/>
      <c r="FRK98" s="40"/>
      <c r="FRL98" s="40"/>
      <c r="FRM98" s="40"/>
      <c r="FRN98" s="40"/>
      <c r="FRO98" s="40"/>
      <c r="FRP98" s="40"/>
      <c r="FRQ98" s="40"/>
      <c r="FRR98" s="40"/>
      <c r="FRS98" s="40"/>
      <c r="FRT98" s="40"/>
      <c r="FRU98" s="40"/>
      <c r="FRV98" s="40"/>
      <c r="FRW98" s="40"/>
      <c r="FRX98" s="40"/>
      <c r="FRY98" s="40"/>
      <c r="FRZ98" s="40"/>
      <c r="FSA98" s="40"/>
      <c r="FSB98" s="40"/>
      <c r="FSC98" s="40"/>
      <c r="FSD98" s="40"/>
      <c r="FSE98" s="40"/>
      <c r="FSF98" s="40"/>
      <c r="FSG98" s="40"/>
      <c r="FSH98" s="40"/>
      <c r="FSI98" s="40"/>
      <c r="FSJ98" s="40"/>
      <c r="FSK98" s="40"/>
      <c r="FSL98" s="40"/>
      <c r="FSM98" s="40"/>
      <c r="FSN98" s="40"/>
      <c r="FSO98" s="40"/>
      <c r="FSP98" s="40"/>
      <c r="FSQ98" s="40"/>
      <c r="FSR98" s="40"/>
      <c r="FSS98" s="40"/>
      <c r="FST98" s="40"/>
      <c r="FSU98" s="40"/>
      <c r="FSV98" s="40"/>
      <c r="FSW98" s="40"/>
      <c r="FSX98" s="40"/>
      <c r="FSY98" s="40"/>
      <c r="FSZ98" s="40"/>
      <c r="FTA98" s="40"/>
      <c r="FTB98" s="40"/>
      <c r="FTC98" s="40"/>
      <c r="FTD98" s="40"/>
      <c r="FTE98" s="40"/>
      <c r="FTF98" s="40"/>
      <c r="FTG98" s="40"/>
      <c r="FTH98" s="40"/>
      <c r="FTI98" s="40"/>
      <c r="FTJ98" s="40"/>
      <c r="FTK98" s="40"/>
      <c r="FTL98" s="40"/>
      <c r="FTM98" s="40"/>
      <c r="FTN98" s="40"/>
      <c r="FTO98" s="40"/>
      <c r="FTP98" s="40"/>
      <c r="FTQ98" s="40"/>
      <c r="FTR98" s="40"/>
      <c r="FTS98" s="40"/>
      <c r="FTT98" s="40"/>
      <c r="FTU98" s="40"/>
      <c r="FTV98" s="40"/>
      <c r="FTW98" s="40"/>
      <c r="FTX98" s="40"/>
      <c r="FTY98" s="40"/>
      <c r="FTZ98" s="40"/>
      <c r="FUA98" s="40"/>
      <c r="FUB98" s="40"/>
      <c r="FUC98" s="40"/>
      <c r="FUD98" s="40"/>
      <c r="FUE98" s="40"/>
      <c r="FUF98" s="40"/>
      <c r="FUG98" s="40"/>
      <c r="FUH98" s="40"/>
      <c r="FUI98" s="40"/>
      <c r="FUJ98" s="40"/>
      <c r="FUK98" s="40"/>
      <c r="FUL98" s="40"/>
      <c r="FUM98" s="40"/>
      <c r="FUN98" s="40"/>
      <c r="FUO98" s="40"/>
      <c r="FUP98" s="40"/>
      <c r="FUQ98" s="40"/>
      <c r="FUR98" s="40"/>
      <c r="FUS98" s="40"/>
      <c r="FUT98" s="40"/>
      <c r="FUU98" s="40"/>
      <c r="FUV98" s="40"/>
      <c r="FUW98" s="40"/>
      <c r="FUX98" s="40"/>
      <c r="FUY98" s="40"/>
      <c r="FUZ98" s="40"/>
      <c r="FVA98" s="40"/>
      <c r="FVB98" s="40"/>
      <c r="FVC98" s="40"/>
      <c r="FVD98" s="40"/>
      <c r="FVE98" s="40"/>
      <c r="FVF98" s="40"/>
      <c r="FVG98" s="40"/>
      <c r="FVH98" s="40"/>
      <c r="FVI98" s="40"/>
      <c r="FVJ98" s="40"/>
      <c r="FVK98" s="40"/>
      <c r="FVL98" s="40"/>
      <c r="FVM98" s="40"/>
      <c r="FVN98" s="40"/>
      <c r="FVO98" s="40"/>
      <c r="FVP98" s="40"/>
      <c r="FVQ98" s="40"/>
      <c r="FVR98" s="40"/>
      <c r="FVS98" s="40"/>
      <c r="FVT98" s="40"/>
      <c r="FVU98" s="40"/>
      <c r="FVV98" s="40"/>
      <c r="FVW98" s="40"/>
      <c r="FVX98" s="40"/>
      <c r="FVY98" s="40"/>
      <c r="FVZ98" s="40"/>
      <c r="FWA98" s="40"/>
      <c r="FWB98" s="40"/>
      <c r="FWC98" s="40"/>
      <c r="FWD98" s="40"/>
      <c r="FWE98" s="40"/>
      <c r="FWF98" s="40"/>
      <c r="FWG98" s="40"/>
      <c r="FWH98" s="40"/>
      <c r="FWI98" s="40"/>
      <c r="FWJ98" s="40"/>
      <c r="FWK98" s="40"/>
      <c r="FWL98" s="40"/>
      <c r="FWM98" s="40"/>
      <c r="FWN98" s="40"/>
      <c r="FWO98" s="40"/>
      <c r="FWP98" s="40"/>
      <c r="FWQ98" s="40"/>
      <c r="FWR98" s="40"/>
      <c r="FWS98" s="40"/>
      <c r="FWT98" s="40"/>
      <c r="FWU98" s="40"/>
      <c r="FWV98" s="40"/>
      <c r="FWW98" s="40"/>
      <c r="FWX98" s="40"/>
      <c r="FWY98" s="40"/>
      <c r="FWZ98" s="40"/>
      <c r="FXA98" s="40"/>
      <c r="FXB98" s="40"/>
      <c r="FXC98" s="40"/>
      <c r="FXD98" s="40"/>
      <c r="FXE98" s="40"/>
      <c r="FXF98" s="40"/>
      <c r="FXG98" s="40"/>
      <c r="FXH98" s="40"/>
      <c r="FXI98" s="40"/>
      <c r="FXJ98" s="40"/>
      <c r="FXK98" s="40"/>
      <c r="FXL98" s="40"/>
      <c r="FXM98" s="40"/>
      <c r="FXN98" s="40"/>
      <c r="FXO98" s="40"/>
      <c r="FXP98" s="40"/>
      <c r="FXQ98" s="40"/>
      <c r="FXR98" s="40"/>
      <c r="FXS98" s="40"/>
      <c r="FXT98" s="40"/>
      <c r="FXU98" s="40"/>
      <c r="FXV98" s="40"/>
      <c r="FXW98" s="40"/>
      <c r="FXX98" s="40"/>
      <c r="FXY98" s="40"/>
      <c r="FXZ98" s="40"/>
      <c r="FYA98" s="40"/>
      <c r="FYB98" s="40"/>
      <c r="FYC98" s="40"/>
      <c r="FYD98" s="40"/>
      <c r="FYE98" s="40"/>
      <c r="FYF98" s="40"/>
      <c r="FYG98" s="40"/>
      <c r="FYH98" s="40"/>
      <c r="FYI98" s="40"/>
      <c r="FYJ98" s="40"/>
      <c r="FYK98" s="40"/>
      <c r="FYL98" s="40"/>
      <c r="FYM98" s="40"/>
      <c r="FYN98" s="40"/>
      <c r="FYO98" s="40"/>
      <c r="FYP98" s="40"/>
      <c r="FYQ98" s="40"/>
      <c r="FYR98" s="40"/>
      <c r="FYS98" s="40"/>
      <c r="FYT98" s="40"/>
      <c r="FYU98" s="40"/>
      <c r="FYV98" s="40"/>
      <c r="FYW98" s="40"/>
      <c r="FYX98" s="40"/>
      <c r="FYY98" s="40"/>
      <c r="FYZ98" s="40"/>
      <c r="FZA98" s="40"/>
      <c r="FZB98" s="40"/>
      <c r="FZC98" s="40"/>
      <c r="FZD98" s="40"/>
      <c r="FZE98" s="40"/>
      <c r="FZF98" s="40"/>
      <c r="FZG98" s="40"/>
      <c r="FZH98" s="40"/>
      <c r="FZI98" s="40"/>
      <c r="FZJ98" s="40"/>
      <c r="FZK98" s="40"/>
      <c r="FZL98" s="40"/>
      <c r="FZM98" s="40"/>
      <c r="FZN98" s="40"/>
      <c r="FZO98" s="40"/>
      <c r="FZP98" s="40"/>
      <c r="FZQ98" s="40"/>
      <c r="FZR98" s="40"/>
      <c r="FZS98" s="40"/>
      <c r="FZT98" s="40"/>
      <c r="FZU98" s="40"/>
      <c r="FZV98" s="40"/>
      <c r="FZW98" s="40"/>
      <c r="FZX98" s="40"/>
      <c r="FZY98" s="40"/>
      <c r="FZZ98" s="40"/>
      <c r="GAA98" s="40"/>
      <c r="GAB98" s="40"/>
      <c r="GAC98" s="40"/>
      <c r="GAD98" s="40"/>
      <c r="GAE98" s="40"/>
      <c r="GAF98" s="40"/>
      <c r="GAG98" s="40"/>
      <c r="GAH98" s="40"/>
      <c r="GAI98" s="40"/>
      <c r="GAJ98" s="40"/>
      <c r="GAK98" s="40"/>
      <c r="GAL98" s="40"/>
      <c r="GAM98" s="40"/>
      <c r="GAN98" s="40"/>
      <c r="GAO98" s="40"/>
      <c r="GAP98" s="40"/>
      <c r="GAQ98" s="40"/>
      <c r="GAR98" s="40"/>
      <c r="GAS98" s="40"/>
      <c r="GAT98" s="40"/>
      <c r="GAU98" s="40"/>
      <c r="GAV98" s="40"/>
      <c r="GAW98" s="40"/>
      <c r="GAX98" s="40"/>
      <c r="GAY98" s="40"/>
      <c r="GAZ98" s="40"/>
      <c r="GBA98" s="40"/>
      <c r="GBB98" s="40"/>
      <c r="GBC98" s="40"/>
      <c r="GBD98" s="40"/>
      <c r="GBE98" s="40"/>
      <c r="GBF98" s="40"/>
      <c r="GBG98" s="40"/>
      <c r="GBH98" s="40"/>
      <c r="GBI98" s="40"/>
      <c r="GBJ98" s="40"/>
      <c r="GBK98" s="40"/>
      <c r="GBL98" s="40"/>
      <c r="GBM98" s="40"/>
      <c r="GBN98" s="40"/>
      <c r="GBO98" s="40"/>
      <c r="GBP98" s="40"/>
      <c r="GBQ98" s="40"/>
      <c r="GBR98" s="40"/>
      <c r="GBS98" s="40"/>
      <c r="GBT98" s="40"/>
      <c r="GBU98" s="40"/>
      <c r="GBV98" s="40"/>
      <c r="GBW98" s="40"/>
      <c r="GBX98" s="40"/>
      <c r="GBY98" s="40"/>
      <c r="GBZ98" s="40"/>
      <c r="GCA98" s="40"/>
      <c r="GCB98" s="40"/>
      <c r="GCC98" s="40"/>
      <c r="GCD98" s="40"/>
      <c r="GCE98" s="40"/>
      <c r="GCF98" s="40"/>
      <c r="GCG98" s="40"/>
      <c r="GCH98" s="40"/>
      <c r="GCI98" s="40"/>
      <c r="GCJ98" s="40"/>
      <c r="GCK98" s="40"/>
      <c r="GCL98" s="40"/>
      <c r="GCM98" s="40"/>
      <c r="GCN98" s="40"/>
      <c r="GCO98" s="40"/>
      <c r="GCP98" s="40"/>
      <c r="GCQ98" s="40"/>
      <c r="GCR98" s="40"/>
      <c r="GCS98" s="40"/>
      <c r="GCT98" s="40"/>
      <c r="GCU98" s="40"/>
      <c r="GCV98" s="40"/>
      <c r="GCW98" s="40"/>
      <c r="GCX98" s="40"/>
      <c r="GCY98" s="40"/>
      <c r="GCZ98" s="40"/>
      <c r="GDA98" s="40"/>
      <c r="GDB98" s="40"/>
      <c r="GDC98" s="40"/>
      <c r="GDD98" s="40"/>
      <c r="GDE98" s="40"/>
      <c r="GDF98" s="40"/>
      <c r="GDG98" s="40"/>
      <c r="GDH98" s="40"/>
      <c r="GDI98" s="40"/>
      <c r="GDJ98" s="40"/>
      <c r="GDK98" s="40"/>
      <c r="GDL98" s="40"/>
      <c r="GDM98" s="40"/>
      <c r="GDN98" s="40"/>
      <c r="GDO98" s="40"/>
      <c r="GDP98" s="40"/>
      <c r="GDQ98" s="40"/>
      <c r="GDR98" s="40"/>
      <c r="GDS98" s="40"/>
      <c r="GDT98" s="40"/>
      <c r="GDU98" s="40"/>
      <c r="GDV98" s="40"/>
      <c r="GDW98" s="40"/>
      <c r="GDX98" s="40"/>
      <c r="GDY98" s="40"/>
      <c r="GDZ98" s="40"/>
      <c r="GEA98" s="40"/>
      <c r="GEB98" s="40"/>
      <c r="GEC98" s="40"/>
      <c r="GED98" s="40"/>
      <c r="GEE98" s="40"/>
      <c r="GEF98" s="40"/>
      <c r="GEG98" s="40"/>
      <c r="GEH98" s="40"/>
      <c r="GEI98" s="40"/>
      <c r="GEJ98" s="40"/>
      <c r="GEK98" s="40"/>
      <c r="GEL98" s="40"/>
      <c r="GEM98" s="40"/>
      <c r="GEN98" s="40"/>
      <c r="GEO98" s="40"/>
      <c r="GEP98" s="40"/>
      <c r="GEQ98" s="40"/>
      <c r="GER98" s="40"/>
      <c r="GES98" s="40"/>
      <c r="GET98" s="40"/>
      <c r="GEU98" s="40"/>
      <c r="GEV98" s="40"/>
      <c r="GEW98" s="40"/>
      <c r="GEX98" s="40"/>
      <c r="GEY98" s="40"/>
      <c r="GEZ98" s="40"/>
      <c r="GFA98" s="40"/>
      <c r="GFB98" s="40"/>
      <c r="GFC98" s="40"/>
      <c r="GFD98" s="40"/>
      <c r="GFE98" s="40"/>
      <c r="GFF98" s="40"/>
      <c r="GFG98" s="40"/>
      <c r="GFH98" s="40"/>
      <c r="GFI98" s="40"/>
      <c r="GFJ98" s="40"/>
      <c r="GFK98" s="40"/>
      <c r="GFL98" s="40"/>
      <c r="GFM98" s="40"/>
      <c r="GFN98" s="40"/>
      <c r="GFO98" s="40"/>
      <c r="GFP98" s="40"/>
      <c r="GFQ98" s="40"/>
      <c r="GFR98" s="40"/>
      <c r="GFS98" s="40"/>
      <c r="GFT98" s="40"/>
      <c r="GFU98" s="40"/>
      <c r="GFV98" s="40"/>
      <c r="GFW98" s="40"/>
      <c r="GFX98" s="40"/>
      <c r="GFY98" s="40"/>
      <c r="GFZ98" s="40"/>
      <c r="GGA98" s="40"/>
      <c r="GGB98" s="40"/>
      <c r="GGC98" s="40"/>
      <c r="GGD98" s="40"/>
      <c r="GGE98" s="40"/>
      <c r="GGF98" s="40"/>
      <c r="GGG98" s="40"/>
      <c r="GGH98" s="40"/>
      <c r="GGI98" s="40"/>
      <c r="GGJ98" s="40"/>
      <c r="GGK98" s="40"/>
      <c r="GGL98" s="40"/>
      <c r="GGM98" s="40"/>
      <c r="GGN98" s="40"/>
      <c r="GGO98" s="40"/>
      <c r="GGP98" s="40"/>
      <c r="GGQ98" s="40"/>
      <c r="GGR98" s="40"/>
      <c r="GGS98" s="40"/>
      <c r="GGT98" s="40"/>
      <c r="GGU98" s="40"/>
      <c r="GGV98" s="40"/>
      <c r="GGW98" s="40"/>
      <c r="GGX98" s="40"/>
      <c r="GGY98" s="40"/>
      <c r="GGZ98" s="40"/>
      <c r="GHA98" s="40"/>
      <c r="GHB98" s="40"/>
      <c r="GHC98" s="40"/>
      <c r="GHD98" s="40"/>
      <c r="GHE98" s="40"/>
      <c r="GHF98" s="40"/>
      <c r="GHG98" s="40"/>
      <c r="GHH98" s="40"/>
      <c r="GHI98" s="40"/>
      <c r="GHJ98" s="40"/>
      <c r="GHK98" s="40"/>
      <c r="GHL98" s="40"/>
      <c r="GHM98" s="40"/>
      <c r="GHN98" s="40"/>
      <c r="GHO98" s="40"/>
      <c r="GHP98" s="40"/>
      <c r="GHQ98" s="40"/>
      <c r="GHR98" s="40"/>
      <c r="GHS98" s="40"/>
      <c r="GHT98" s="40"/>
      <c r="GHU98" s="40"/>
      <c r="GHV98" s="40"/>
      <c r="GHW98" s="40"/>
      <c r="GHX98" s="40"/>
      <c r="GHY98" s="40"/>
      <c r="GHZ98" s="40"/>
      <c r="GIA98" s="40"/>
      <c r="GIB98" s="40"/>
      <c r="GIC98" s="40"/>
      <c r="GID98" s="40"/>
      <c r="GIE98" s="40"/>
      <c r="GIF98" s="40"/>
      <c r="GIG98" s="40"/>
      <c r="GIH98" s="40"/>
      <c r="GII98" s="40"/>
      <c r="GIJ98" s="40"/>
      <c r="GIK98" s="40"/>
      <c r="GIL98" s="40"/>
      <c r="GIM98" s="40"/>
      <c r="GIN98" s="40"/>
      <c r="GIO98" s="40"/>
      <c r="GIP98" s="40"/>
      <c r="GIQ98" s="40"/>
      <c r="GIR98" s="40"/>
      <c r="GIS98" s="40"/>
      <c r="GIT98" s="40"/>
      <c r="GIU98" s="40"/>
      <c r="GIV98" s="40"/>
      <c r="GIW98" s="40"/>
      <c r="GIX98" s="40"/>
      <c r="GIY98" s="40"/>
      <c r="GIZ98" s="40"/>
      <c r="GJA98" s="40"/>
      <c r="GJB98" s="40"/>
      <c r="GJC98" s="40"/>
      <c r="GJD98" s="40"/>
      <c r="GJE98" s="40"/>
      <c r="GJF98" s="40"/>
      <c r="GJG98" s="40"/>
      <c r="GJH98" s="40"/>
      <c r="GJI98" s="40"/>
      <c r="GJJ98" s="40"/>
      <c r="GJK98" s="40"/>
      <c r="GJL98" s="40"/>
      <c r="GJM98" s="40"/>
      <c r="GJN98" s="40"/>
      <c r="GJO98" s="40"/>
      <c r="GJP98" s="40"/>
      <c r="GJQ98" s="40"/>
      <c r="GJR98" s="40"/>
      <c r="GJS98" s="40"/>
      <c r="GJT98" s="40"/>
      <c r="GJU98" s="40"/>
      <c r="GJV98" s="40"/>
      <c r="GJW98" s="40"/>
      <c r="GJX98" s="40"/>
      <c r="GJY98" s="40"/>
      <c r="GJZ98" s="40"/>
      <c r="GKA98" s="40"/>
      <c r="GKB98" s="40"/>
      <c r="GKC98" s="40"/>
      <c r="GKD98" s="40"/>
      <c r="GKE98" s="40"/>
      <c r="GKF98" s="40"/>
      <c r="GKG98" s="40"/>
      <c r="GKH98" s="40"/>
      <c r="GKI98" s="40"/>
      <c r="GKJ98" s="40"/>
      <c r="GKK98" s="40"/>
      <c r="GKL98" s="40"/>
      <c r="GKM98" s="40"/>
      <c r="GKN98" s="40"/>
      <c r="GKO98" s="40"/>
      <c r="GKP98" s="40"/>
      <c r="GKQ98" s="40"/>
      <c r="GKR98" s="40"/>
      <c r="GKS98" s="40"/>
      <c r="GKT98" s="40"/>
      <c r="GKU98" s="40"/>
      <c r="GKV98" s="40"/>
      <c r="GKW98" s="40"/>
      <c r="GKX98" s="40"/>
      <c r="GKY98" s="40"/>
      <c r="GKZ98" s="40"/>
      <c r="GLA98" s="40"/>
      <c r="GLB98" s="40"/>
      <c r="GLC98" s="40"/>
      <c r="GLD98" s="40"/>
      <c r="GLE98" s="40"/>
      <c r="GLF98" s="40"/>
      <c r="GLG98" s="40"/>
      <c r="GLH98" s="40"/>
      <c r="GLI98" s="40"/>
      <c r="GLJ98" s="40"/>
      <c r="GLK98" s="40"/>
      <c r="GLL98" s="40"/>
      <c r="GLM98" s="40"/>
      <c r="GLN98" s="40"/>
      <c r="GLO98" s="40"/>
      <c r="GLP98" s="40"/>
      <c r="GLQ98" s="40"/>
      <c r="GLR98" s="40"/>
      <c r="GLS98" s="40"/>
      <c r="GLT98" s="40"/>
      <c r="GLU98" s="40"/>
      <c r="GLV98" s="40"/>
      <c r="GLW98" s="40"/>
      <c r="GLX98" s="40"/>
      <c r="GLY98" s="40"/>
      <c r="GLZ98" s="40"/>
      <c r="GMA98" s="40"/>
      <c r="GMB98" s="40"/>
      <c r="GMC98" s="40"/>
      <c r="GMD98" s="40"/>
      <c r="GME98" s="40"/>
      <c r="GMF98" s="40"/>
      <c r="GMG98" s="40"/>
      <c r="GMH98" s="40"/>
      <c r="GMI98" s="40"/>
      <c r="GMJ98" s="40"/>
      <c r="GMK98" s="40"/>
      <c r="GML98" s="40"/>
      <c r="GMM98" s="40"/>
      <c r="GMN98" s="40"/>
      <c r="GMO98" s="40"/>
      <c r="GMP98" s="40"/>
      <c r="GMQ98" s="40"/>
      <c r="GMR98" s="40"/>
      <c r="GMS98" s="40"/>
      <c r="GMT98" s="40"/>
      <c r="GMU98" s="40"/>
      <c r="GMV98" s="40"/>
      <c r="GMW98" s="40"/>
      <c r="GMX98" s="40"/>
      <c r="GMY98" s="40"/>
      <c r="GMZ98" s="40"/>
      <c r="GNA98" s="40"/>
      <c r="GNB98" s="40"/>
      <c r="GNC98" s="40"/>
      <c r="GND98" s="40"/>
      <c r="GNE98" s="40"/>
      <c r="GNF98" s="40"/>
      <c r="GNG98" s="40"/>
      <c r="GNH98" s="40"/>
      <c r="GNI98" s="40"/>
      <c r="GNJ98" s="40"/>
      <c r="GNK98" s="40"/>
      <c r="GNL98" s="40"/>
      <c r="GNM98" s="40"/>
      <c r="GNN98" s="40"/>
      <c r="GNO98" s="40"/>
      <c r="GNP98" s="40"/>
      <c r="GNQ98" s="40"/>
      <c r="GNR98" s="40"/>
      <c r="GNS98" s="40"/>
      <c r="GNT98" s="40"/>
      <c r="GNU98" s="40"/>
      <c r="GNV98" s="40"/>
      <c r="GNW98" s="40"/>
      <c r="GNX98" s="40"/>
      <c r="GNY98" s="40"/>
      <c r="GNZ98" s="40"/>
      <c r="GOA98" s="40"/>
      <c r="GOB98" s="40"/>
      <c r="GOC98" s="40"/>
      <c r="GOD98" s="40"/>
      <c r="GOE98" s="40"/>
      <c r="GOF98" s="40"/>
      <c r="GOG98" s="40"/>
      <c r="GOH98" s="40"/>
      <c r="GOI98" s="40"/>
      <c r="GOJ98" s="40"/>
      <c r="GOK98" s="40"/>
      <c r="GOL98" s="40"/>
      <c r="GOM98" s="40"/>
      <c r="GON98" s="40"/>
      <c r="GOO98" s="40"/>
      <c r="GOP98" s="40"/>
      <c r="GOQ98" s="40"/>
      <c r="GOR98" s="40"/>
      <c r="GOS98" s="40"/>
      <c r="GOT98" s="40"/>
      <c r="GOU98" s="40"/>
      <c r="GOV98" s="40"/>
      <c r="GOW98" s="40"/>
      <c r="GOX98" s="40"/>
      <c r="GOY98" s="40"/>
      <c r="GOZ98" s="40"/>
      <c r="GPA98" s="40"/>
      <c r="GPB98" s="40"/>
      <c r="GPC98" s="40"/>
      <c r="GPD98" s="40"/>
      <c r="GPE98" s="40"/>
      <c r="GPF98" s="40"/>
      <c r="GPG98" s="40"/>
      <c r="GPH98" s="40"/>
      <c r="GPI98" s="40"/>
      <c r="GPJ98" s="40"/>
      <c r="GPK98" s="40"/>
      <c r="GPL98" s="40"/>
      <c r="GPM98" s="40"/>
      <c r="GPN98" s="40"/>
      <c r="GPO98" s="40"/>
      <c r="GPP98" s="40"/>
      <c r="GPQ98" s="40"/>
      <c r="GPR98" s="40"/>
      <c r="GPS98" s="40"/>
      <c r="GPT98" s="40"/>
      <c r="GPU98" s="40"/>
      <c r="GPV98" s="40"/>
      <c r="GPW98" s="40"/>
      <c r="GPX98" s="40"/>
      <c r="GPY98" s="40"/>
      <c r="GPZ98" s="40"/>
      <c r="GQA98" s="40"/>
      <c r="GQB98" s="40"/>
      <c r="GQC98" s="40"/>
      <c r="GQD98" s="40"/>
      <c r="GQE98" s="40"/>
      <c r="GQF98" s="40"/>
      <c r="GQG98" s="40"/>
      <c r="GQH98" s="40"/>
      <c r="GQI98" s="40"/>
      <c r="GQJ98" s="40"/>
      <c r="GQK98" s="40"/>
      <c r="GQL98" s="40"/>
      <c r="GQM98" s="40"/>
      <c r="GQN98" s="40"/>
      <c r="GQO98" s="40"/>
      <c r="GQP98" s="40"/>
      <c r="GQQ98" s="40"/>
      <c r="GQR98" s="40"/>
      <c r="GQS98" s="40"/>
      <c r="GQT98" s="40"/>
      <c r="GQU98" s="40"/>
      <c r="GQV98" s="40"/>
      <c r="GQW98" s="40"/>
      <c r="GQX98" s="40"/>
      <c r="GQY98" s="40"/>
      <c r="GQZ98" s="40"/>
      <c r="GRA98" s="40"/>
      <c r="GRB98" s="40"/>
      <c r="GRC98" s="40"/>
      <c r="GRD98" s="40"/>
      <c r="GRE98" s="40"/>
      <c r="GRF98" s="40"/>
      <c r="GRG98" s="40"/>
      <c r="GRH98" s="40"/>
      <c r="GRI98" s="40"/>
      <c r="GRJ98" s="40"/>
      <c r="GRK98" s="40"/>
      <c r="GRL98" s="40"/>
      <c r="GRM98" s="40"/>
      <c r="GRN98" s="40"/>
      <c r="GRO98" s="40"/>
      <c r="GRP98" s="40"/>
      <c r="GRQ98" s="40"/>
      <c r="GRR98" s="40"/>
      <c r="GRS98" s="40"/>
      <c r="GRT98" s="40"/>
      <c r="GRU98" s="40"/>
      <c r="GRV98" s="40"/>
      <c r="GRW98" s="40"/>
      <c r="GRX98" s="40"/>
      <c r="GRY98" s="40"/>
      <c r="GRZ98" s="40"/>
      <c r="GSA98" s="40"/>
      <c r="GSB98" s="40"/>
      <c r="GSC98" s="40"/>
      <c r="GSD98" s="40"/>
      <c r="GSE98" s="40"/>
      <c r="GSF98" s="40"/>
      <c r="GSG98" s="40"/>
      <c r="GSH98" s="40"/>
      <c r="GSI98" s="40"/>
      <c r="GSJ98" s="40"/>
      <c r="GSK98" s="40"/>
      <c r="GSL98" s="40"/>
      <c r="GSM98" s="40"/>
      <c r="GSN98" s="40"/>
      <c r="GSO98" s="40"/>
      <c r="GSP98" s="40"/>
      <c r="GSQ98" s="40"/>
      <c r="GSR98" s="40"/>
      <c r="GSS98" s="40"/>
      <c r="GST98" s="40"/>
      <c r="GSU98" s="40"/>
      <c r="GSV98" s="40"/>
      <c r="GSW98" s="40"/>
      <c r="GSX98" s="40"/>
      <c r="GSY98" s="40"/>
      <c r="GSZ98" s="40"/>
      <c r="GTA98" s="40"/>
      <c r="GTB98" s="40"/>
      <c r="GTC98" s="40"/>
      <c r="GTD98" s="40"/>
      <c r="GTE98" s="40"/>
      <c r="GTF98" s="40"/>
      <c r="GTG98" s="40"/>
      <c r="GTH98" s="40"/>
      <c r="GTI98" s="40"/>
      <c r="GTJ98" s="40"/>
      <c r="GTK98" s="40"/>
      <c r="GTL98" s="40"/>
      <c r="GTM98" s="40"/>
      <c r="GTN98" s="40"/>
      <c r="GTO98" s="40"/>
      <c r="GTP98" s="40"/>
      <c r="GTQ98" s="40"/>
      <c r="GTR98" s="40"/>
      <c r="GTS98" s="40"/>
      <c r="GTT98" s="40"/>
      <c r="GTU98" s="40"/>
      <c r="GTV98" s="40"/>
      <c r="GTW98" s="40"/>
      <c r="GTX98" s="40"/>
      <c r="GTY98" s="40"/>
      <c r="GTZ98" s="40"/>
      <c r="GUA98" s="40"/>
      <c r="GUB98" s="40"/>
      <c r="GUC98" s="40"/>
      <c r="GUD98" s="40"/>
      <c r="GUE98" s="40"/>
      <c r="GUF98" s="40"/>
      <c r="GUG98" s="40"/>
      <c r="GUH98" s="40"/>
      <c r="GUI98" s="40"/>
      <c r="GUJ98" s="40"/>
      <c r="GUK98" s="40"/>
      <c r="GUL98" s="40"/>
      <c r="GUM98" s="40"/>
      <c r="GUN98" s="40"/>
      <c r="GUO98" s="40"/>
      <c r="GUP98" s="40"/>
      <c r="GUQ98" s="40"/>
      <c r="GUR98" s="40"/>
      <c r="GUS98" s="40"/>
      <c r="GUT98" s="40"/>
      <c r="GUU98" s="40"/>
      <c r="GUV98" s="40"/>
      <c r="GUW98" s="40"/>
      <c r="GUX98" s="40"/>
      <c r="GUY98" s="40"/>
      <c r="GUZ98" s="40"/>
      <c r="GVA98" s="40"/>
      <c r="GVB98" s="40"/>
      <c r="GVC98" s="40"/>
      <c r="GVD98" s="40"/>
      <c r="GVE98" s="40"/>
      <c r="GVF98" s="40"/>
      <c r="GVG98" s="40"/>
      <c r="GVH98" s="40"/>
      <c r="GVI98" s="40"/>
      <c r="GVJ98" s="40"/>
      <c r="GVK98" s="40"/>
      <c r="GVL98" s="40"/>
      <c r="GVM98" s="40"/>
      <c r="GVN98" s="40"/>
      <c r="GVO98" s="40"/>
      <c r="GVP98" s="40"/>
      <c r="GVQ98" s="40"/>
      <c r="GVR98" s="40"/>
      <c r="GVS98" s="40"/>
      <c r="GVT98" s="40"/>
      <c r="GVU98" s="40"/>
      <c r="GVV98" s="40"/>
      <c r="GVW98" s="40"/>
      <c r="GVX98" s="40"/>
      <c r="GVY98" s="40"/>
      <c r="GVZ98" s="40"/>
      <c r="GWA98" s="40"/>
      <c r="GWB98" s="40"/>
      <c r="GWC98" s="40"/>
      <c r="GWD98" s="40"/>
      <c r="GWE98" s="40"/>
      <c r="GWF98" s="40"/>
      <c r="GWG98" s="40"/>
      <c r="GWH98" s="40"/>
      <c r="GWI98" s="40"/>
      <c r="GWJ98" s="40"/>
      <c r="GWK98" s="40"/>
      <c r="GWL98" s="40"/>
      <c r="GWM98" s="40"/>
      <c r="GWN98" s="40"/>
      <c r="GWO98" s="40"/>
      <c r="GWP98" s="40"/>
      <c r="GWQ98" s="40"/>
      <c r="GWR98" s="40"/>
      <c r="GWS98" s="40"/>
      <c r="GWT98" s="40"/>
      <c r="GWU98" s="40"/>
      <c r="GWV98" s="40"/>
      <c r="GWW98" s="40"/>
      <c r="GWX98" s="40"/>
      <c r="GWY98" s="40"/>
      <c r="GWZ98" s="40"/>
      <c r="GXA98" s="40"/>
      <c r="GXB98" s="40"/>
      <c r="GXC98" s="40"/>
      <c r="GXD98" s="40"/>
      <c r="GXE98" s="40"/>
      <c r="GXF98" s="40"/>
      <c r="GXG98" s="40"/>
      <c r="GXH98" s="40"/>
      <c r="GXI98" s="40"/>
      <c r="GXJ98" s="40"/>
      <c r="GXK98" s="40"/>
      <c r="GXL98" s="40"/>
      <c r="GXM98" s="40"/>
      <c r="GXN98" s="40"/>
      <c r="GXO98" s="40"/>
      <c r="GXP98" s="40"/>
      <c r="GXQ98" s="40"/>
      <c r="GXR98" s="40"/>
      <c r="GXS98" s="40"/>
      <c r="GXT98" s="40"/>
      <c r="GXU98" s="40"/>
      <c r="GXV98" s="40"/>
      <c r="GXW98" s="40"/>
      <c r="GXX98" s="40"/>
      <c r="GXY98" s="40"/>
      <c r="GXZ98" s="40"/>
      <c r="GYA98" s="40"/>
      <c r="GYB98" s="40"/>
      <c r="GYC98" s="40"/>
      <c r="GYD98" s="40"/>
      <c r="GYE98" s="40"/>
      <c r="GYF98" s="40"/>
      <c r="GYG98" s="40"/>
      <c r="GYH98" s="40"/>
      <c r="GYI98" s="40"/>
      <c r="GYJ98" s="40"/>
      <c r="GYK98" s="40"/>
      <c r="GYL98" s="40"/>
      <c r="GYM98" s="40"/>
      <c r="GYN98" s="40"/>
      <c r="GYO98" s="40"/>
      <c r="GYP98" s="40"/>
      <c r="GYQ98" s="40"/>
      <c r="GYR98" s="40"/>
      <c r="GYS98" s="40"/>
      <c r="GYT98" s="40"/>
      <c r="GYU98" s="40"/>
      <c r="GYV98" s="40"/>
      <c r="GYW98" s="40"/>
      <c r="GYX98" s="40"/>
      <c r="GYY98" s="40"/>
      <c r="GYZ98" s="40"/>
      <c r="GZA98" s="40"/>
      <c r="GZB98" s="40"/>
      <c r="GZC98" s="40"/>
      <c r="GZD98" s="40"/>
      <c r="GZE98" s="40"/>
      <c r="GZF98" s="40"/>
      <c r="GZG98" s="40"/>
      <c r="GZH98" s="40"/>
      <c r="GZI98" s="40"/>
      <c r="GZJ98" s="40"/>
      <c r="GZK98" s="40"/>
      <c r="GZL98" s="40"/>
      <c r="GZM98" s="40"/>
      <c r="GZN98" s="40"/>
      <c r="GZO98" s="40"/>
      <c r="GZP98" s="40"/>
      <c r="GZQ98" s="40"/>
      <c r="GZR98" s="40"/>
      <c r="GZS98" s="40"/>
      <c r="GZT98" s="40"/>
      <c r="GZU98" s="40"/>
      <c r="GZV98" s="40"/>
      <c r="GZW98" s="40"/>
      <c r="GZX98" s="40"/>
      <c r="GZY98" s="40"/>
      <c r="GZZ98" s="40"/>
      <c r="HAA98" s="40"/>
      <c r="HAB98" s="40"/>
      <c r="HAC98" s="40"/>
      <c r="HAD98" s="40"/>
      <c r="HAE98" s="40"/>
      <c r="HAF98" s="40"/>
      <c r="HAG98" s="40"/>
      <c r="HAH98" s="40"/>
      <c r="HAI98" s="40"/>
      <c r="HAJ98" s="40"/>
      <c r="HAK98" s="40"/>
      <c r="HAL98" s="40"/>
      <c r="HAM98" s="40"/>
      <c r="HAN98" s="40"/>
      <c r="HAO98" s="40"/>
      <c r="HAP98" s="40"/>
      <c r="HAQ98" s="40"/>
      <c r="HAR98" s="40"/>
      <c r="HAS98" s="40"/>
      <c r="HAT98" s="40"/>
      <c r="HAU98" s="40"/>
      <c r="HAV98" s="40"/>
      <c r="HAW98" s="40"/>
      <c r="HAX98" s="40"/>
      <c r="HAY98" s="40"/>
      <c r="HAZ98" s="40"/>
      <c r="HBA98" s="40"/>
      <c r="HBB98" s="40"/>
      <c r="HBC98" s="40"/>
      <c r="HBD98" s="40"/>
      <c r="HBE98" s="40"/>
      <c r="HBF98" s="40"/>
      <c r="HBG98" s="40"/>
      <c r="HBH98" s="40"/>
      <c r="HBI98" s="40"/>
      <c r="HBJ98" s="40"/>
      <c r="HBK98" s="40"/>
      <c r="HBL98" s="40"/>
      <c r="HBM98" s="40"/>
      <c r="HBN98" s="40"/>
      <c r="HBO98" s="40"/>
      <c r="HBP98" s="40"/>
      <c r="HBQ98" s="40"/>
      <c r="HBR98" s="40"/>
      <c r="HBS98" s="40"/>
      <c r="HBT98" s="40"/>
      <c r="HBU98" s="40"/>
      <c r="HBV98" s="40"/>
      <c r="HBW98" s="40"/>
      <c r="HBX98" s="40"/>
      <c r="HBY98" s="40"/>
      <c r="HBZ98" s="40"/>
      <c r="HCA98" s="40"/>
      <c r="HCB98" s="40"/>
      <c r="HCC98" s="40"/>
      <c r="HCD98" s="40"/>
      <c r="HCE98" s="40"/>
      <c r="HCF98" s="40"/>
      <c r="HCG98" s="40"/>
      <c r="HCH98" s="40"/>
      <c r="HCI98" s="40"/>
      <c r="HCJ98" s="40"/>
      <c r="HCK98" s="40"/>
      <c r="HCL98" s="40"/>
      <c r="HCM98" s="40"/>
      <c r="HCN98" s="40"/>
      <c r="HCO98" s="40"/>
      <c r="HCP98" s="40"/>
      <c r="HCQ98" s="40"/>
      <c r="HCR98" s="40"/>
      <c r="HCS98" s="40"/>
      <c r="HCT98" s="40"/>
      <c r="HCU98" s="40"/>
      <c r="HCV98" s="40"/>
      <c r="HCW98" s="40"/>
      <c r="HCX98" s="40"/>
      <c r="HCY98" s="40"/>
      <c r="HCZ98" s="40"/>
      <c r="HDA98" s="40"/>
      <c r="HDB98" s="40"/>
      <c r="HDC98" s="40"/>
      <c r="HDD98" s="40"/>
      <c r="HDE98" s="40"/>
      <c r="HDF98" s="40"/>
      <c r="HDG98" s="40"/>
      <c r="HDH98" s="40"/>
      <c r="HDI98" s="40"/>
      <c r="HDJ98" s="40"/>
      <c r="HDK98" s="40"/>
      <c r="HDL98" s="40"/>
      <c r="HDM98" s="40"/>
      <c r="HDN98" s="40"/>
      <c r="HDO98" s="40"/>
      <c r="HDP98" s="40"/>
      <c r="HDQ98" s="40"/>
      <c r="HDR98" s="40"/>
      <c r="HDS98" s="40"/>
      <c r="HDT98" s="40"/>
      <c r="HDU98" s="40"/>
      <c r="HDV98" s="40"/>
      <c r="HDW98" s="40"/>
      <c r="HDX98" s="40"/>
      <c r="HDY98" s="40"/>
      <c r="HDZ98" s="40"/>
      <c r="HEA98" s="40"/>
      <c r="HEB98" s="40"/>
      <c r="HEC98" s="40"/>
      <c r="HED98" s="40"/>
      <c r="HEE98" s="40"/>
      <c r="HEF98" s="40"/>
      <c r="HEG98" s="40"/>
      <c r="HEH98" s="40"/>
      <c r="HEI98" s="40"/>
      <c r="HEJ98" s="40"/>
      <c r="HEK98" s="40"/>
      <c r="HEL98" s="40"/>
      <c r="HEM98" s="40"/>
      <c r="HEN98" s="40"/>
      <c r="HEO98" s="40"/>
      <c r="HEP98" s="40"/>
      <c r="HEQ98" s="40"/>
      <c r="HER98" s="40"/>
      <c r="HES98" s="40"/>
      <c r="HET98" s="40"/>
      <c r="HEU98" s="40"/>
      <c r="HEV98" s="40"/>
      <c r="HEW98" s="40"/>
      <c r="HEX98" s="40"/>
      <c r="HEY98" s="40"/>
      <c r="HEZ98" s="40"/>
      <c r="HFA98" s="40"/>
      <c r="HFB98" s="40"/>
      <c r="HFC98" s="40"/>
      <c r="HFD98" s="40"/>
      <c r="HFE98" s="40"/>
      <c r="HFF98" s="40"/>
      <c r="HFG98" s="40"/>
      <c r="HFH98" s="40"/>
      <c r="HFI98" s="40"/>
      <c r="HFJ98" s="40"/>
      <c r="HFK98" s="40"/>
      <c r="HFL98" s="40"/>
      <c r="HFM98" s="40"/>
      <c r="HFN98" s="40"/>
      <c r="HFO98" s="40"/>
      <c r="HFP98" s="40"/>
      <c r="HFQ98" s="40"/>
      <c r="HFR98" s="40"/>
      <c r="HFS98" s="40"/>
      <c r="HFT98" s="40"/>
      <c r="HFU98" s="40"/>
      <c r="HFV98" s="40"/>
      <c r="HFW98" s="40"/>
      <c r="HFX98" s="40"/>
      <c r="HFY98" s="40"/>
      <c r="HFZ98" s="40"/>
      <c r="HGA98" s="40"/>
      <c r="HGB98" s="40"/>
      <c r="HGC98" s="40"/>
      <c r="HGD98" s="40"/>
      <c r="HGE98" s="40"/>
      <c r="HGF98" s="40"/>
      <c r="HGG98" s="40"/>
      <c r="HGH98" s="40"/>
      <c r="HGI98" s="40"/>
      <c r="HGJ98" s="40"/>
      <c r="HGK98" s="40"/>
      <c r="HGL98" s="40"/>
      <c r="HGM98" s="40"/>
      <c r="HGN98" s="40"/>
      <c r="HGO98" s="40"/>
      <c r="HGP98" s="40"/>
      <c r="HGQ98" s="40"/>
      <c r="HGR98" s="40"/>
      <c r="HGS98" s="40"/>
      <c r="HGT98" s="40"/>
      <c r="HGU98" s="40"/>
      <c r="HGV98" s="40"/>
      <c r="HGW98" s="40"/>
      <c r="HGX98" s="40"/>
      <c r="HGY98" s="40"/>
      <c r="HGZ98" s="40"/>
      <c r="HHA98" s="40"/>
      <c r="HHB98" s="40"/>
      <c r="HHC98" s="40"/>
      <c r="HHD98" s="40"/>
      <c r="HHE98" s="40"/>
      <c r="HHF98" s="40"/>
      <c r="HHG98" s="40"/>
      <c r="HHH98" s="40"/>
      <c r="HHI98" s="40"/>
      <c r="HHJ98" s="40"/>
      <c r="HHK98" s="40"/>
      <c r="HHL98" s="40"/>
      <c r="HHM98" s="40"/>
      <c r="HHN98" s="40"/>
      <c r="HHO98" s="40"/>
      <c r="HHP98" s="40"/>
      <c r="HHQ98" s="40"/>
      <c r="HHR98" s="40"/>
      <c r="HHS98" s="40"/>
      <c r="HHT98" s="40"/>
      <c r="HHU98" s="40"/>
      <c r="HHV98" s="40"/>
      <c r="HHW98" s="40"/>
      <c r="HHX98" s="40"/>
      <c r="HHY98" s="40"/>
      <c r="HHZ98" s="40"/>
      <c r="HIA98" s="40"/>
      <c r="HIB98" s="40"/>
      <c r="HIC98" s="40"/>
      <c r="HID98" s="40"/>
      <c r="HIE98" s="40"/>
      <c r="HIF98" s="40"/>
      <c r="HIG98" s="40"/>
      <c r="HIH98" s="40"/>
      <c r="HII98" s="40"/>
      <c r="HIJ98" s="40"/>
      <c r="HIK98" s="40"/>
      <c r="HIL98" s="40"/>
      <c r="HIM98" s="40"/>
      <c r="HIN98" s="40"/>
      <c r="HIO98" s="40"/>
      <c r="HIP98" s="40"/>
      <c r="HIQ98" s="40"/>
      <c r="HIR98" s="40"/>
      <c r="HIS98" s="40"/>
      <c r="HIT98" s="40"/>
      <c r="HIU98" s="40"/>
      <c r="HIV98" s="40"/>
      <c r="HIW98" s="40"/>
      <c r="HIX98" s="40"/>
      <c r="HIY98" s="40"/>
      <c r="HIZ98" s="40"/>
      <c r="HJA98" s="40"/>
      <c r="HJB98" s="40"/>
      <c r="HJC98" s="40"/>
      <c r="HJD98" s="40"/>
      <c r="HJE98" s="40"/>
      <c r="HJF98" s="40"/>
      <c r="HJG98" s="40"/>
      <c r="HJH98" s="40"/>
      <c r="HJI98" s="40"/>
      <c r="HJJ98" s="40"/>
      <c r="HJK98" s="40"/>
      <c r="HJL98" s="40"/>
      <c r="HJM98" s="40"/>
      <c r="HJN98" s="40"/>
      <c r="HJO98" s="40"/>
      <c r="HJP98" s="40"/>
      <c r="HJQ98" s="40"/>
      <c r="HJR98" s="40"/>
      <c r="HJS98" s="40"/>
      <c r="HJT98" s="40"/>
      <c r="HJU98" s="40"/>
      <c r="HJV98" s="40"/>
      <c r="HJW98" s="40"/>
      <c r="HJX98" s="40"/>
      <c r="HJY98" s="40"/>
      <c r="HJZ98" s="40"/>
      <c r="HKA98" s="40"/>
      <c r="HKB98" s="40"/>
      <c r="HKC98" s="40"/>
      <c r="HKD98" s="40"/>
      <c r="HKE98" s="40"/>
      <c r="HKF98" s="40"/>
      <c r="HKG98" s="40"/>
      <c r="HKH98" s="40"/>
      <c r="HKI98" s="40"/>
      <c r="HKJ98" s="40"/>
      <c r="HKK98" s="40"/>
      <c r="HKL98" s="40"/>
      <c r="HKM98" s="40"/>
      <c r="HKN98" s="40"/>
      <c r="HKO98" s="40"/>
      <c r="HKP98" s="40"/>
      <c r="HKQ98" s="40"/>
      <c r="HKR98" s="40"/>
      <c r="HKS98" s="40"/>
      <c r="HKT98" s="40"/>
      <c r="HKU98" s="40"/>
      <c r="HKV98" s="40"/>
      <c r="HKW98" s="40"/>
      <c r="HKX98" s="40"/>
      <c r="HKY98" s="40"/>
      <c r="HKZ98" s="40"/>
      <c r="HLA98" s="40"/>
      <c r="HLB98" s="40"/>
      <c r="HLC98" s="40"/>
      <c r="HLD98" s="40"/>
      <c r="HLE98" s="40"/>
      <c r="HLF98" s="40"/>
      <c r="HLG98" s="40"/>
      <c r="HLH98" s="40"/>
      <c r="HLI98" s="40"/>
      <c r="HLJ98" s="40"/>
      <c r="HLK98" s="40"/>
      <c r="HLL98" s="40"/>
      <c r="HLM98" s="40"/>
      <c r="HLN98" s="40"/>
      <c r="HLO98" s="40"/>
      <c r="HLP98" s="40"/>
      <c r="HLQ98" s="40"/>
      <c r="HLR98" s="40"/>
      <c r="HLS98" s="40"/>
      <c r="HLT98" s="40"/>
      <c r="HLU98" s="40"/>
      <c r="HLV98" s="40"/>
      <c r="HLW98" s="40"/>
      <c r="HLX98" s="40"/>
      <c r="HLY98" s="40"/>
      <c r="HLZ98" s="40"/>
      <c r="HMA98" s="40"/>
      <c r="HMB98" s="40"/>
      <c r="HMC98" s="40"/>
      <c r="HMD98" s="40"/>
      <c r="HME98" s="40"/>
      <c r="HMF98" s="40"/>
      <c r="HMG98" s="40"/>
      <c r="HMH98" s="40"/>
      <c r="HMI98" s="40"/>
      <c r="HMJ98" s="40"/>
      <c r="HMK98" s="40"/>
      <c r="HML98" s="40"/>
      <c r="HMM98" s="40"/>
      <c r="HMN98" s="40"/>
      <c r="HMO98" s="40"/>
      <c r="HMP98" s="40"/>
      <c r="HMQ98" s="40"/>
      <c r="HMR98" s="40"/>
      <c r="HMS98" s="40"/>
      <c r="HMT98" s="40"/>
      <c r="HMU98" s="40"/>
      <c r="HMV98" s="40"/>
      <c r="HMW98" s="40"/>
      <c r="HMX98" s="40"/>
      <c r="HMY98" s="40"/>
      <c r="HMZ98" s="40"/>
      <c r="HNA98" s="40"/>
      <c r="HNB98" s="40"/>
      <c r="HNC98" s="40"/>
      <c r="HND98" s="40"/>
      <c r="HNE98" s="40"/>
      <c r="HNF98" s="40"/>
      <c r="HNG98" s="40"/>
      <c r="HNH98" s="40"/>
      <c r="HNI98" s="40"/>
      <c r="HNJ98" s="40"/>
      <c r="HNK98" s="40"/>
      <c r="HNL98" s="40"/>
      <c r="HNM98" s="40"/>
      <c r="HNN98" s="40"/>
      <c r="HNO98" s="40"/>
      <c r="HNP98" s="40"/>
      <c r="HNQ98" s="40"/>
      <c r="HNR98" s="40"/>
      <c r="HNS98" s="40"/>
      <c r="HNT98" s="40"/>
      <c r="HNU98" s="40"/>
      <c r="HNV98" s="40"/>
      <c r="HNW98" s="40"/>
      <c r="HNX98" s="40"/>
      <c r="HNY98" s="40"/>
      <c r="HNZ98" s="40"/>
      <c r="HOA98" s="40"/>
      <c r="HOB98" s="40"/>
      <c r="HOC98" s="40"/>
      <c r="HOD98" s="40"/>
      <c r="HOE98" s="40"/>
      <c r="HOF98" s="40"/>
      <c r="HOG98" s="40"/>
      <c r="HOH98" s="40"/>
      <c r="HOI98" s="40"/>
      <c r="HOJ98" s="40"/>
      <c r="HOK98" s="40"/>
      <c r="HOL98" s="40"/>
      <c r="HOM98" s="40"/>
      <c r="HON98" s="40"/>
      <c r="HOO98" s="40"/>
      <c r="HOP98" s="40"/>
      <c r="HOQ98" s="40"/>
      <c r="HOR98" s="40"/>
      <c r="HOS98" s="40"/>
      <c r="HOT98" s="40"/>
      <c r="HOU98" s="40"/>
      <c r="HOV98" s="40"/>
      <c r="HOW98" s="40"/>
      <c r="HOX98" s="40"/>
      <c r="HOY98" s="40"/>
      <c r="HOZ98" s="40"/>
      <c r="HPA98" s="40"/>
      <c r="HPB98" s="40"/>
      <c r="HPC98" s="40"/>
      <c r="HPD98" s="40"/>
      <c r="HPE98" s="40"/>
      <c r="HPF98" s="40"/>
      <c r="HPG98" s="40"/>
      <c r="HPH98" s="40"/>
      <c r="HPI98" s="40"/>
      <c r="HPJ98" s="40"/>
      <c r="HPK98" s="40"/>
      <c r="HPL98" s="40"/>
      <c r="HPM98" s="40"/>
      <c r="HPN98" s="40"/>
      <c r="HPO98" s="40"/>
      <c r="HPP98" s="40"/>
      <c r="HPQ98" s="40"/>
      <c r="HPR98" s="40"/>
      <c r="HPS98" s="40"/>
      <c r="HPT98" s="40"/>
      <c r="HPU98" s="40"/>
      <c r="HPV98" s="40"/>
      <c r="HPW98" s="40"/>
      <c r="HPX98" s="40"/>
      <c r="HPY98" s="40"/>
      <c r="HPZ98" s="40"/>
      <c r="HQA98" s="40"/>
      <c r="HQB98" s="40"/>
      <c r="HQC98" s="40"/>
      <c r="HQD98" s="40"/>
      <c r="HQE98" s="40"/>
      <c r="HQF98" s="40"/>
      <c r="HQG98" s="40"/>
      <c r="HQH98" s="40"/>
      <c r="HQI98" s="40"/>
      <c r="HQJ98" s="40"/>
      <c r="HQK98" s="40"/>
      <c r="HQL98" s="40"/>
      <c r="HQM98" s="40"/>
      <c r="HQN98" s="40"/>
      <c r="HQO98" s="40"/>
      <c r="HQP98" s="40"/>
      <c r="HQQ98" s="40"/>
      <c r="HQR98" s="40"/>
      <c r="HQS98" s="40"/>
      <c r="HQT98" s="40"/>
      <c r="HQU98" s="40"/>
      <c r="HQV98" s="40"/>
      <c r="HQW98" s="40"/>
      <c r="HQX98" s="40"/>
      <c r="HQY98" s="40"/>
      <c r="HQZ98" s="40"/>
      <c r="HRA98" s="40"/>
      <c r="HRB98" s="40"/>
      <c r="HRC98" s="40"/>
      <c r="HRD98" s="40"/>
      <c r="HRE98" s="40"/>
      <c r="HRF98" s="40"/>
      <c r="HRG98" s="40"/>
      <c r="HRH98" s="40"/>
      <c r="HRI98" s="40"/>
      <c r="HRJ98" s="40"/>
      <c r="HRK98" s="40"/>
      <c r="HRL98" s="40"/>
      <c r="HRM98" s="40"/>
      <c r="HRN98" s="40"/>
      <c r="HRO98" s="40"/>
      <c r="HRP98" s="40"/>
      <c r="HRQ98" s="40"/>
      <c r="HRR98" s="40"/>
      <c r="HRS98" s="40"/>
      <c r="HRT98" s="40"/>
      <c r="HRU98" s="40"/>
      <c r="HRV98" s="40"/>
      <c r="HRW98" s="40"/>
      <c r="HRX98" s="40"/>
      <c r="HRY98" s="40"/>
      <c r="HRZ98" s="40"/>
      <c r="HSA98" s="40"/>
      <c r="HSB98" s="40"/>
      <c r="HSC98" s="40"/>
      <c r="HSD98" s="40"/>
      <c r="HSE98" s="40"/>
      <c r="HSF98" s="40"/>
      <c r="HSG98" s="40"/>
      <c r="HSH98" s="40"/>
      <c r="HSI98" s="40"/>
      <c r="HSJ98" s="40"/>
      <c r="HSK98" s="40"/>
      <c r="HSL98" s="40"/>
      <c r="HSM98" s="40"/>
      <c r="HSN98" s="40"/>
      <c r="HSO98" s="40"/>
      <c r="HSP98" s="40"/>
      <c r="HSQ98" s="40"/>
      <c r="HSR98" s="40"/>
      <c r="HSS98" s="40"/>
      <c r="HST98" s="40"/>
      <c r="HSU98" s="40"/>
      <c r="HSV98" s="40"/>
      <c r="HSW98" s="40"/>
      <c r="HSX98" s="40"/>
      <c r="HSY98" s="40"/>
      <c r="HSZ98" s="40"/>
      <c r="HTA98" s="40"/>
      <c r="HTB98" s="40"/>
      <c r="HTC98" s="40"/>
      <c r="HTD98" s="40"/>
      <c r="HTE98" s="40"/>
      <c r="HTF98" s="40"/>
      <c r="HTG98" s="40"/>
      <c r="HTH98" s="40"/>
      <c r="HTI98" s="40"/>
      <c r="HTJ98" s="40"/>
      <c r="HTK98" s="40"/>
      <c r="HTL98" s="40"/>
      <c r="HTM98" s="40"/>
      <c r="HTN98" s="40"/>
      <c r="HTO98" s="40"/>
      <c r="HTP98" s="40"/>
      <c r="HTQ98" s="40"/>
      <c r="HTR98" s="40"/>
      <c r="HTS98" s="40"/>
      <c r="HTT98" s="40"/>
      <c r="HTU98" s="40"/>
      <c r="HTV98" s="40"/>
      <c r="HTW98" s="40"/>
      <c r="HTX98" s="40"/>
      <c r="HTY98" s="40"/>
      <c r="HTZ98" s="40"/>
      <c r="HUA98" s="40"/>
      <c r="HUB98" s="40"/>
      <c r="HUC98" s="40"/>
      <c r="HUD98" s="40"/>
      <c r="HUE98" s="40"/>
      <c r="HUF98" s="40"/>
      <c r="HUG98" s="40"/>
      <c r="HUH98" s="40"/>
      <c r="HUI98" s="40"/>
      <c r="HUJ98" s="40"/>
      <c r="HUK98" s="40"/>
      <c r="HUL98" s="40"/>
      <c r="HUM98" s="40"/>
      <c r="HUN98" s="40"/>
      <c r="HUO98" s="40"/>
      <c r="HUP98" s="40"/>
      <c r="HUQ98" s="40"/>
      <c r="HUR98" s="40"/>
      <c r="HUS98" s="40"/>
      <c r="HUT98" s="40"/>
      <c r="HUU98" s="40"/>
      <c r="HUV98" s="40"/>
      <c r="HUW98" s="40"/>
      <c r="HUX98" s="40"/>
      <c r="HUY98" s="40"/>
      <c r="HUZ98" s="40"/>
      <c r="HVA98" s="40"/>
      <c r="HVB98" s="40"/>
      <c r="HVC98" s="40"/>
      <c r="HVD98" s="40"/>
      <c r="HVE98" s="40"/>
      <c r="HVF98" s="40"/>
      <c r="HVG98" s="40"/>
      <c r="HVH98" s="40"/>
      <c r="HVI98" s="40"/>
      <c r="HVJ98" s="40"/>
      <c r="HVK98" s="40"/>
      <c r="HVL98" s="40"/>
      <c r="HVM98" s="40"/>
      <c r="HVN98" s="40"/>
      <c r="HVO98" s="40"/>
      <c r="HVP98" s="40"/>
      <c r="HVQ98" s="40"/>
      <c r="HVR98" s="40"/>
      <c r="HVS98" s="40"/>
      <c r="HVT98" s="40"/>
      <c r="HVU98" s="40"/>
      <c r="HVV98" s="40"/>
      <c r="HVW98" s="40"/>
      <c r="HVX98" s="40"/>
      <c r="HVY98" s="40"/>
      <c r="HVZ98" s="40"/>
      <c r="HWA98" s="40"/>
      <c r="HWB98" s="40"/>
      <c r="HWC98" s="40"/>
      <c r="HWD98" s="40"/>
      <c r="HWE98" s="40"/>
      <c r="HWF98" s="40"/>
      <c r="HWG98" s="40"/>
      <c r="HWH98" s="40"/>
      <c r="HWI98" s="40"/>
      <c r="HWJ98" s="40"/>
      <c r="HWK98" s="40"/>
      <c r="HWL98" s="40"/>
      <c r="HWM98" s="40"/>
      <c r="HWN98" s="40"/>
      <c r="HWO98" s="40"/>
      <c r="HWP98" s="40"/>
      <c r="HWQ98" s="40"/>
      <c r="HWR98" s="40"/>
      <c r="HWS98" s="40"/>
      <c r="HWT98" s="40"/>
      <c r="HWU98" s="40"/>
      <c r="HWV98" s="40"/>
      <c r="HWW98" s="40"/>
      <c r="HWX98" s="40"/>
      <c r="HWY98" s="40"/>
      <c r="HWZ98" s="40"/>
      <c r="HXA98" s="40"/>
      <c r="HXB98" s="40"/>
      <c r="HXC98" s="40"/>
      <c r="HXD98" s="40"/>
      <c r="HXE98" s="40"/>
      <c r="HXF98" s="40"/>
      <c r="HXG98" s="40"/>
      <c r="HXH98" s="40"/>
      <c r="HXI98" s="40"/>
      <c r="HXJ98" s="40"/>
      <c r="HXK98" s="40"/>
      <c r="HXL98" s="40"/>
      <c r="HXM98" s="40"/>
      <c r="HXN98" s="40"/>
      <c r="HXO98" s="40"/>
      <c r="HXP98" s="40"/>
      <c r="HXQ98" s="40"/>
      <c r="HXR98" s="40"/>
      <c r="HXS98" s="40"/>
      <c r="HXT98" s="40"/>
      <c r="HXU98" s="40"/>
      <c r="HXV98" s="40"/>
      <c r="HXW98" s="40"/>
      <c r="HXX98" s="40"/>
      <c r="HXY98" s="40"/>
      <c r="HXZ98" s="40"/>
      <c r="HYA98" s="40"/>
      <c r="HYB98" s="40"/>
      <c r="HYC98" s="40"/>
      <c r="HYD98" s="40"/>
      <c r="HYE98" s="40"/>
      <c r="HYF98" s="40"/>
      <c r="HYG98" s="40"/>
      <c r="HYH98" s="40"/>
      <c r="HYI98" s="40"/>
      <c r="HYJ98" s="40"/>
      <c r="HYK98" s="40"/>
      <c r="HYL98" s="40"/>
      <c r="HYM98" s="40"/>
      <c r="HYN98" s="40"/>
      <c r="HYO98" s="40"/>
      <c r="HYP98" s="40"/>
      <c r="HYQ98" s="40"/>
      <c r="HYR98" s="40"/>
      <c r="HYS98" s="40"/>
      <c r="HYT98" s="40"/>
      <c r="HYU98" s="40"/>
      <c r="HYV98" s="40"/>
      <c r="HYW98" s="40"/>
      <c r="HYX98" s="40"/>
      <c r="HYY98" s="40"/>
      <c r="HYZ98" s="40"/>
      <c r="HZA98" s="40"/>
      <c r="HZB98" s="40"/>
      <c r="HZC98" s="40"/>
      <c r="HZD98" s="40"/>
      <c r="HZE98" s="40"/>
      <c r="HZF98" s="40"/>
      <c r="HZG98" s="40"/>
      <c r="HZH98" s="40"/>
      <c r="HZI98" s="40"/>
      <c r="HZJ98" s="40"/>
      <c r="HZK98" s="40"/>
      <c r="HZL98" s="40"/>
      <c r="HZM98" s="40"/>
      <c r="HZN98" s="40"/>
      <c r="HZO98" s="40"/>
      <c r="HZP98" s="40"/>
      <c r="HZQ98" s="40"/>
      <c r="HZR98" s="40"/>
      <c r="HZS98" s="40"/>
      <c r="HZT98" s="40"/>
      <c r="HZU98" s="40"/>
      <c r="HZV98" s="40"/>
      <c r="HZW98" s="40"/>
      <c r="HZX98" s="40"/>
      <c r="HZY98" s="40"/>
      <c r="HZZ98" s="40"/>
      <c r="IAA98" s="40"/>
      <c r="IAB98" s="40"/>
      <c r="IAC98" s="40"/>
      <c r="IAD98" s="40"/>
      <c r="IAE98" s="40"/>
      <c r="IAF98" s="40"/>
      <c r="IAG98" s="40"/>
      <c r="IAH98" s="40"/>
      <c r="IAI98" s="40"/>
      <c r="IAJ98" s="40"/>
      <c r="IAK98" s="40"/>
      <c r="IAL98" s="40"/>
      <c r="IAM98" s="40"/>
      <c r="IAN98" s="40"/>
      <c r="IAO98" s="40"/>
      <c r="IAP98" s="40"/>
      <c r="IAQ98" s="40"/>
      <c r="IAR98" s="40"/>
      <c r="IAS98" s="40"/>
      <c r="IAT98" s="40"/>
      <c r="IAU98" s="40"/>
      <c r="IAV98" s="40"/>
      <c r="IAW98" s="40"/>
      <c r="IAX98" s="40"/>
      <c r="IAY98" s="40"/>
      <c r="IAZ98" s="40"/>
      <c r="IBA98" s="40"/>
      <c r="IBB98" s="40"/>
      <c r="IBC98" s="40"/>
      <c r="IBD98" s="40"/>
      <c r="IBE98" s="40"/>
      <c r="IBF98" s="40"/>
      <c r="IBG98" s="40"/>
      <c r="IBH98" s="40"/>
      <c r="IBI98" s="40"/>
      <c r="IBJ98" s="40"/>
      <c r="IBK98" s="40"/>
      <c r="IBL98" s="40"/>
      <c r="IBM98" s="40"/>
      <c r="IBN98" s="40"/>
      <c r="IBO98" s="40"/>
      <c r="IBP98" s="40"/>
      <c r="IBQ98" s="40"/>
      <c r="IBR98" s="40"/>
      <c r="IBS98" s="40"/>
      <c r="IBT98" s="40"/>
      <c r="IBU98" s="40"/>
      <c r="IBV98" s="40"/>
      <c r="IBW98" s="40"/>
      <c r="IBX98" s="40"/>
      <c r="IBY98" s="40"/>
      <c r="IBZ98" s="40"/>
      <c r="ICA98" s="40"/>
      <c r="ICB98" s="40"/>
      <c r="ICC98" s="40"/>
      <c r="ICD98" s="40"/>
      <c r="ICE98" s="40"/>
      <c r="ICF98" s="40"/>
      <c r="ICG98" s="40"/>
      <c r="ICH98" s="40"/>
      <c r="ICI98" s="40"/>
      <c r="ICJ98" s="40"/>
      <c r="ICK98" s="40"/>
      <c r="ICL98" s="40"/>
      <c r="ICM98" s="40"/>
      <c r="ICN98" s="40"/>
      <c r="ICO98" s="40"/>
      <c r="ICP98" s="40"/>
      <c r="ICQ98" s="40"/>
      <c r="ICR98" s="40"/>
      <c r="ICS98" s="40"/>
      <c r="ICT98" s="40"/>
      <c r="ICU98" s="40"/>
      <c r="ICV98" s="40"/>
      <c r="ICW98" s="40"/>
      <c r="ICX98" s="40"/>
      <c r="ICY98" s="40"/>
      <c r="ICZ98" s="40"/>
      <c r="IDA98" s="40"/>
      <c r="IDB98" s="40"/>
      <c r="IDC98" s="40"/>
      <c r="IDD98" s="40"/>
      <c r="IDE98" s="40"/>
      <c r="IDF98" s="40"/>
      <c r="IDG98" s="40"/>
      <c r="IDH98" s="40"/>
      <c r="IDI98" s="40"/>
      <c r="IDJ98" s="40"/>
      <c r="IDK98" s="40"/>
      <c r="IDL98" s="40"/>
      <c r="IDM98" s="40"/>
      <c r="IDN98" s="40"/>
      <c r="IDO98" s="40"/>
      <c r="IDP98" s="40"/>
      <c r="IDQ98" s="40"/>
      <c r="IDR98" s="40"/>
      <c r="IDS98" s="40"/>
      <c r="IDT98" s="40"/>
      <c r="IDU98" s="40"/>
      <c r="IDV98" s="40"/>
      <c r="IDW98" s="40"/>
      <c r="IDX98" s="40"/>
      <c r="IDY98" s="40"/>
      <c r="IDZ98" s="40"/>
      <c r="IEA98" s="40"/>
      <c r="IEB98" s="40"/>
      <c r="IEC98" s="40"/>
      <c r="IED98" s="40"/>
      <c r="IEE98" s="40"/>
      <c r="IEF98" s="40"/>
      <c r="IEG98" s="40"/>
      <c r="IEH98" s="40"/>
      <c r="IEI98" s="40"/>
      <c r="IEJ98" s="40"/>
      <c r="IEK98" s="40"/>
      <c r="IEL98" s="40"/>
      <c r="IEM98" s="40"/>
      <c r="IEN98" s="40"/>
      <c r="IEO98" s="40"/>
      <c r="IEP98" s="40"/>
      <c r="IEQ98" s="40"/>
      <c r="IER98" s="40"/>
      <c r="IES98" s="40"/>
      <c r="IET98" s="40"/>
      <c r="IEU98" s="40"/>
      <c r="IEV98" s="40"/>
      <c r="IEW98" s="40"/>
      <c r="IEX98" s="40"/>
      <c r="IEY98" s="40"/>
      <c r="IEZ98" s="40"/>
      <c r="IFA98" s="40"/>
      <c r="IFB98" s="40"/>
      <c r="IFC98" s="40"/>
      <c r="IFD98" s="40"/>
      <c r="IFE98" s="40"/>
      <c r="IFF98" s="40"/>
      <c r="IFG98" s="40"/>
      <c r="IFH98" s="40"/>
      <c r="IFI98" s="40"/>
      <c r="IFJ98" s="40"/>
      <c r="IFK98" s="40"/>
      <c r="IFL98" s="40"/>
      <c r="IFM98" s="40"/>
      <c r="IFN98" s="40"/>
      <c r="IFO98" s="40"/>
      <c r="IFP98" s="40"/>
      <c r="IFQ98" s="40"/>
      <c r="IFR98" s="40"/>
      <c r="IFS98" s="40"/>
      <c r="IFT98" s="40"/>
      <c r="IFU98" s="40"/>
      <c r="IFV98" s="40"/>
      <c r="IFW98" s="40"/>
      <c r="IFX98" s="40"/>
      <c r="IFY98" s="40"/>
      <c r="IFZ98" s="40"/>
      <c r="IGA98" s="40"/>
      <c r="IGB98" s="40"/>
      <c r="IGC98" s="40"/>
      <c r="IGD98" s="40"/>
      <c r="IGE98" s="40"/>
      <c r="IGF98" s="40"/>
      <c r="IGG98" s="40"/>
      <c r="IGH98" s="40"/>
      <c r="IGI98" s="40"/>
      <c r="IGJ98" s="40"/>
      <c r="IGK98" s="40"/>
      <c r="IGL98" s="40"/>
      <c r="IGM98" s="40"/>
      <c r="IGN98" s="40"/>
      <c r="IGO98" s="40"/>
      <c r="IGP98" s="40"/>
      <c r="IGQ98" s="40"/>
      <c r="IGR98" s="40"/>
      <c r="IGS98" s="40"/>
      <c r="IGT98" s="40"/>
      <c r="IGU98" s="40"/>
      <c r="IGV98" s="40"/>
      <c r="IGW98" s="40"/>
      <c r="IGX98" s="40"/>
      <c r="IGY98" s="40"/>
      <c r="IGZ98" s="40"/>
      <c r="IHA98" s="40"/>
      <c r="IHB98" s="40"/>
      <c r="IHC98" s="40"/>
      <c r="IHD98" s="40"/>
      <c r="IHE98" s="40"/>
      <c r="IHF98" s="40"/>
      <c r="IHG98" s="40"/>
      <c r="IHH98" s="40"/>
      <c r="IHI98" s="40"/>
      <c r="IHJ98" s="40"/>
      <c r="IHK98" s="40"/>
      <c r="IHL98" s="40"/>
      <c r="IHM98" s="40"/>
      <c r="IHN98" s="40"/>
      <c r="IHO98" s="40"/>
      <c r="IHP98" s="40"/>
      <c r="IHQ98" s="40"/>
      <c r="IHR98" s="40"/>
      <c r="IHS98" s="40"/>
      <c r="IHT98" s="40"/>
      <c r="IHU98" s="40"/>
      <c r="IHV98" s="40"/>
      <c r="IHW98" s="40"/>
      <c r="IHX98" s="40"/>
      <c r="IHY98" s="40"/>
      <c r="IHZ98" s="40"/>
      <c r="IIA98" s="40"/>
      <c r="IIB98" s="40"/>
      <c r="IIC98" s="40"/>
      <c r="IID98" s="40"/>
      <c r="IIE98" s="40"/>
      <c r="IIF98" s="40"/>
      <c r="IIG98" s="40"/>
      <c r="IIH98" s="40"/>
      <c r="III98" s="40"/>
      <c r="IIJ98" s="40"/>
      <c r="IIK98" s="40"/>
      <c r="IIL98" s="40"/>
      <c r="IIM98" s="40"/>
      <c r="IIN98" s="40"/>
      <c r="IIO98" s="40"/>
      <c r="IIP98" s="40"/>
      <c r="IIQ98" s="40"/>
      <c r="IIR98" s="40"/>
      <c r="IIS98" s="40"/>
      <c r="IIT98" s="40"/>
      <c r="IIU98" s="40"/>
      <c r="IIV98" s="40"/>
      <c r="IIW98" s="40"/>
      <c r="IIX98" s="40"/>
      <c r="IIY98" s="40"/>
      <c r="IIZ98" s="40"/>
      <c r="IJA98" s="40"/>
      <c r="IJB98" s="40"/>
      <c r="IJC98" s="40"/>
      <c r="IJD98" s="40"/>
      <c r="IJE98" s="40"/>
      <c r="IJF98" s="40"/>
      <c r="IJG98" s="40"/>
      <c r="IJH98" s="40"/>
      <c r="IJI98" s="40"/>
      <c r="IJJ98" s="40"/>
      <c r="IJK98" s="40"/>
      <c r="IJL98" s="40"/>
      <c r="IJM98" s="40"/>
      <c r="IJN98" s="40"/>
      <c r="IJO98" s="40"/>
      <c r="IJP98" s="40"/>
      <c r="IJQ98" s="40"/>
      <c r="IJR98" s="40"/>
      <c r="IJS98" s="40"/>
      <c r="IJT98" s="40"/>
      <c r="IJU98" s="40"/>
      <c r="IJV98" s="40"/>
      <c r="IJW98" s="40"/>
      <c r="IJX98" s="40"/>
      <c r="IJY98" s="40"/>
      <c r="IJZ98" s="40"/>
      <c r="IKA98" s="40"/>
      <c r="IKB98" s="40"/>
      <c r="IKC98" s="40"/>
      <c r="IKD98" s="40"/>
      <c r="IKE98" s="40"/>
      <c r="IKF98" s="40"/>
      <c r="IKG98" s="40"/>
      <c r="IKH98" s="40"/>
      <c r="IKI98" s="40"/>
      <c r="IKJ98" s="40"/>
      <c r="IKK98" s="40"/>
      <c r="IKL98" s="40"/>
      <c r="IKM98" s="40"/>
      <c r="IKN98" s="40"/>
      <c r="IKO98" s="40"/>
      <c r="IKP98" s="40"/>
      <c r="IKQ98" s="40"/>
      <c r="IKR98" s="40"/>
      <c r="IKS98" s="40"/>
      <c r="IKT98" s="40"/>
      <c r="IKU98" s="40"/>
      <c r="IKV98" s="40"/>
      <c r="IKW98" s="40"/>
      <c r="IKX98" s="40"/>
      <c r="IKY98" s="40"/>
      <c r="IKZ98" s="40"/>
      <c r="ILA98" s="40"/>
      <c r="ILB98" s="40"/>
      <c r="ILC98" s="40"/>
      <c r="ILD98" s="40"/>
      <c r="ILE98" s="40"/>
      <c r="ILF98" s="40"/>
      <c r="ILG98" s="40"/>
      <c r="ILH98" s="40"/>
      <c r="ILI98" s="40"/>
      <c r="ILJ98" s="40"/>
      <c r="ILK98" s="40"/>
      <c r="ILL98" s="40"/>
      <c r="ILM98" s="40"/>
      <c r="ILN98" s="40"/>
      <c r="ILO98" s="40"/>
      <c r="ILP98" s="40"/>
      <c r="ILQ98" s="40"/>
      <c r="ILR98" s="40"/>
      <c r="ILS98" s="40"/>
      <c r="ILT98" s="40"/>
      <c r="ILU98" s="40"/>
      <c r="ILV98" s="40"/>
      <c r="ILW98" s="40"/>
      <c r="ILX98" s="40"/>
      <c r="ILY98" s="40"/>
      <c r="ILZ98" s="40"/>
      <c r="IMA98" s="40"/>
      <c r="IMB98" s="40"/>
      <c r="IMC98" s="40"/>
      <c r="IMD98" s="40"/>
      <c r="IME98" s="40"/>
      <c r="IMF98" s="40"/>
      <c r="IMG98" s="40"/>
      <c r="IMH98" s="40"/>
      <c r="IMI98" s="40"/>
      <c r="IMJ98" s="40"/>
      <c r="IMK98" s="40"/>
      <c r="IML98" s="40"/>
      <c r="IMM98" s="40"/>
      <c r="IMN98" s="40"/>
      <c r="IMO98" s="40"/>
      <c r="IMP98" s="40"/>
      <c r="IMQ98" s="40"/>
      <c r="IMR98" s="40"/>
      <c r="IMS98" s="40"/>
      <c r="IMT98" s="40"/>
      <c r="IMU98" s="40"/>
      <c r="IMV98" s="40"/>
      <c r="IMW98" s="40"/>
      <c r="IMX98" s="40"/>
      <c r="IMY98" s="40"/>
      <c r="IMZ98" s="40"/>
      <c r="INA98" s="40"/>
      <c r="INB98" s="40"/>
      <c r="INC98" s="40"/>
      <c r="IND98" s="40"/>
      <c r="INE98" s="40"/>
      <c r="INF98" s="40"/>
      <c r="ING98" s="40"/>
      <c r="INH98" s="40"/>
      <c r="INI98" s="40"/>
      <c r="INJ98" s="40"/>
      <c r="INK98" s="40"/>
      <c r="INL98" s="40"/>
      <c r="INM98" s="40"/>
      <c r="INN98" s="40"/>
      <c r="INO98" s="40"/>
      <c r="INP98" s="40"/>
      <c r="INQ98" s="40"/>
      <c r="INR98" s="40"/>
      <c r="INS98" s="40"/>
      <c r="INT98" s="40"/>
      <c r="INU98" s="40"/>
      <c r="INV98" s="40"/>
      <c r="INW98" s="40"/>
      <c r="INX98" s="40"/>
      <c r="INY98" s="40"/>
      <c r="INZ98" s="40"/>
      <c r="IOA98" s="40"/>
      <c r="IOB98" s="40"/>
      <c r="IOC98" s="40"/>
      <c r="IOD98" s="40"/>
      <c r="IOE98" s="40"/>
      <c r="IOF98" s="40"/>
      <c r="IOG98" s="40"/>
      <c r="IOH98" s="40"/>
      <c r="IOI98" s="40"/>
      <c r="IOJ98" s="40"/>
      <c r="IOK98" s="40"/>
      <c r="IOL98" s="40"/>
      <c r="IOM98" s="40"/>
      <c r="ION98" s="40"/>
      <c r="IOO98" s="40"/>
      <c r="IOP98" s="40"/>
      <c r="IOQ98" s="40"/>
      <c r="IOR98" s="40"/>
      <c r="IOS98" s="40"/>
      <c r="IOT98" s="40"/>
      <c r="IOU98" s="40"/>
      <c r="IOV98" s="40"/>
      <c r="IOW98" s="40"/>
      <c r="IOX98" s="40"/>
      <c r="IOY98" s="40"/>
      <c r="IOZ98" s="40"/>
      <c r="IPA98" s="40"/>
      <c r="IPB98" s="40"/>
      <c r="IPC98" s="40"/>
      <c r="IPD98" s="40"/>
      <c r="IPE98" s="40"/>
      <c r="IPF98" s="40"/>
      <c r="IPG98" s="40"/>
      <c r="IPH98" s="40"/>
      <c r="IPI98" s="40"/>
      <c r="IPJ98" s="40"/>
      <c r="IPK98" s="40"/>
      <c r="IPL98" s="40"/>
      <c r="IPM98" s="40"/>
      <c r="IPN98" s="40"/>
      <c r="IPO98" s="40"/>
      <c r="IPP98" s="40"/>
      <c r="IPQ98" s="40"/>
      <c r="IPR98" s="40"/>
      <c r="IPS98" s="40"/>
      <c r="IPT98" s="40"/>
      <c r="IPU98" s="40"/>
      <c r="IPV98" s="40"/>
      <c r="IPW98" s="40"/>
      <c r="IPX98" s="40"/>
      <c r="IPY98" s="40"/>
      <c r="IPZ98" s="40"/>
      <c r="IQA98" s="40"/>
      <c r="IQB98" s="40"/>
      <c r="IQC98" s="40"/>
      <c r="IQD98" s="40"/>
      <c r="IQE98" s="40"/>
      <c r="IQF98" s="40"/>
      <c r="IQG98" s="40"/>
      <c r="IQH98" s="40"/>
      <c r="IQI98" s="40"/>
      <c r="IQJ98" s="40"/>
      <c r="IQK98" s="40"/>
      <c r="IQL98" s="40"/>
      <c r="IQM98" s="40"/>
      <c r="IQN98" s="40"/>
      <c r="IQO98" s="40"/>
      <c r="IQP98" s="40"/>
      <c r="IQQ98" s="40"/>
      <c r="IQR98" s="40"/>
      <c r="IQS98" s="40"/>
      <c r="IQT98" s="40"/>
      <c r="IQU98" s="40"/>
      <c r="IQV98" s="40"/>
      <c r="IQW98" s="40"/>
      <c r="IQX98" s="40"/>
      <c r="IQY98" s="40"/>
      <c r="IQZ98" s="40"/>
      <c r="IRA98" s="40"/>
      <c r="IRB98" s="40"/>
      <c r="IRC98" s="40"/>
      <c r="IRD98" s="40"/>
      <c r="IRE98" s="40"/>
      <c r="IRF98" s="40"/>
      <c r="IRG98" s="40"/>
      <c r="IRH98" s="40"/>
      <c r="IRI98" s="40"/>
      <c r="IRJ98" s="40"/>
      <c r="IRK98" s="40"/>
      <c r="IRL98" s="40"/>
      <c r="IRM98" s="40"/>
      <c r="IRN98" s="40"/>
      <c r="IRO98" s="40"/>
      <c r="IRP98" s="40"/>
      <c r="IRQ98" s="40"/>
      <c r="IRR98" s="40"/>
      <c r="IRS98" s="40"/>
      <c r="IRT98" s="40"/>
      <c r="IRU98" s="40"/>
      <c r="IRV98" s="40"/>
      <c r="IRW98" s="40"/>
      <c r="IRX98" s="40"/>
      <c r="IRY98" s="40"/>
      <c r="IRZ98" s="40"/>
      <c r="ISA98" s="40"/>
      <c r="ISB98" s="40"/>
      <c r="ISC98" s="40"/>
      <c r="ISD98" s="40"/>
      <c r="ISE98" s="40"/>
      <c r="ISF98" s="40"/>
      <c r="ISG98" s="40"/>
      <c r="ISH98" s="40"/>
      <c r="ISI98" s="40"/>
      <c r="ISJ98" s="40"/>
      <c r="ISK98" s="40"/>
      <c r="ISL98" s="40"/>
      <c r="ISM98" s="40"/>
      <c r="ISN98" s="40"/>
      <c r="ISO98" s="40"/>
      <c r="ISP98" s="40"/>
      <c r="ISQ98" s="40"/>
      <c r="ISR98" s="40"/>
      <c r="ISS98" s="40"/>
      <c r="IST98" s="40"/>
      <c r="ISU98" s="40"/>
      <c r="ISV98" s="40"/>
      <c r="ISW98" s="40"/>
      <c r="ISX98" s="40"/>
      <c r="ISY98" s="40"/>
      <c r="ISZ98" s="40"/>
      <c r="ITA98" s="40"/>
      <c r="ITB98" s="40"/>
      <c r="ITC98" s="40"/>
      <c r="ITD98" s="40"/>
      <c r="ITE98" s="40"/>
      <c r="ITF98" s="40"/>
      <c r="ITG98" s="40"/>
      <c r="ITH98" s="40"/>
      <c r="ITI98" s="40"/>
      <c r="ITJ98" s="40"/>
      <c r="ITK98" s="40"/>
      <c r="ITL98" s="40"/>
      <c r="ITM98" s="40"/>
      <c r="ITN98" s="40"/>
      <c r="ITO98" s="40"/>
      <c r="ITP98" s="40"/>
      <c r="ITQ98" s="40"/>
      <c r="ITR98" s="40"/>
      <c r="ITS98" s="40"/>
      <c r="ITT98" s="40"/>
      <c r="ITU98" s="40"/>
      <c r="ITV98" s="40"/>
      <c r="ITW98" s="40"/>
      <c r="ITX98" s="40"/>
      <c r="ITY98" s="40"/>
      <c r="ITZ98" s="40"/>
      <c r="IUA98" s="40"/>
      <c r="IUB98" s="40"/>
      <c r="IUC98" s="40"/>
      <c r="IUD98" s="40"/>
      <c r="IUE98" s="40"/>
      <c r="IUF98" s="40"/>
      <c r="IUG98" s="40"/>
      <c r="IUH98" s="40"/>
      <c r="IUI98" s="40"/>
      <c r="IUJ98" s="40"/>
      <c r="IUK98" s="40"/>
      <c r="IUL98" s="40"/>
      <c r="IUM98" s="40"/>
      <c r="IUN98" s="40"/>
      <c r="IUO98" s="40"/>
      <c r="IUP98" s="40"/>
      <c r="IUQ98" s="40"/>
      <c r="IUR98" s="40"/>
      <c r="IUS98" s="40"/>
    </row>
    <row r="99" spans="1:6649" ht="30" customHeight="1" x14ac:dyDescent="0.2">
      <c r="A99" s="34">
        <v>29</v>
      </c>
      <c r="B99" s="50" t="s">
        <v>17</v>
      </c>
      <c r="C99" s="51" t="s">
        <v>261</v>
      </c>
      <c r="D99" s="52" t="s">
        <v>32</v>
      </c>
      <c r="E99" s="62" t="s">
        <v>113</v>
      </c>
      <c r="F99" s="62" t="s">
        <v>113</v>
      </c>
      <c r="G99" s="39">
        <v>1764605.1255000001</v>
      </c>
      <c r="H99" s="54">
        <v>1911596.73245415</v>
      </c>
      <c r="I99" s="54">
        <v>24859936.857954152</v>
      </c>
      <c r="J99" s="54">
        <v>1165775.6783753999</v>
      </c>
      <c r="K99" s="54">
        <v>2122721.4616087503</v>
      </c>
      <c r="L99" s="54">
        <v>344225.10188249999</v>
      </c>
      <c r="M99" s="54">
        <v>688450.20376499998</v>
      </c>
      <c r="N99" s="54">
        <v>114741.7006275</v>
      </c>
      <c r="O99" s="54">
        <v>1223146.52868915</v>
      </c>
      <c r="P99" s="54">
        <v>5659060.6749483002</v>
      </c>
      <c r="Q99" s="54">
        <v>30518997.532902453</v>
      </c>
    </row>
    <row r="100" spans="1:6649" ht="30" customHeight="1" x14ac:dyDescent="0.2">
      <c r="A100" s="34">
        <v>30</v>
      </c>
      <c r="B100" s="50" t="s">
        <v>17</v>
      </c>
      <c r="C100" s="51" t="s">
        <v>259</v>
      </c>
      <c r="D100" s="37" t="s">
        <v>194</v>
      </c>
      <c r="E100" s="62" t="s">
        <v>113</v>
      </c>
      <c r="F100" s="62" t="s">
        <v>113</v>
      </c>
      <c r="G100" s="39">
        <v>1480677.2420999999</v>
      </c>
      <c r="H100" s="54">
        <v>1604017.6563669301</v>
      </c>
      <c r="I100" s="54">
        <v>20859931.89846693</v>
      </c>
      <c r="J100" s="54">
        <v>978200.44349868002</v>
      </c>
      <c r="K100" s="54">
        <v>1781172.0673942501</v>
      </c>
      <c r="L100" s="54">
        <v>288838.71363149997</v>
      </c>
      <c r="M100" s="54">
        <v>577677.42726299993</v>
      </c>
      <c r="N100" s="54">
        <v>96279.571210499998</v>
      </c>
      <c r="O100" s="54">
        <v>1026340.2291039301</v>
      </c>
      <c r="P100" s="54">
        <v>4748508.4521018602</v>
      </c>
      <c r="Q100" s="54">
        <v>25608440.35056879</v>
      </c>
    </row>
    <row r="101" spans="1:6649" ht="30" customHeight="1" x14ac:dyDescent="0.2">
      <c r="A101" s="34">
        <v>34</v>
      </c>
      <c r="B101" s="50" t="s">
        <v>17</v>
      </c>
      <c r="C101" s="51" t="s">
        <v>237</v>
      </c>
      <c r="D101" s="52" t="s">
        <v>49</v>
      </c>
      <c r="E101" s="62" t="s">
        <v>113</v>
      </c>
      <c r="F101" s="62" t="s">
        <v>113</v>
      </c>
      <c r="G101" s="39">
        <v>1418444.1453</v>
      </c>
      <c r="H101" s="54">
        <v>1536600.5426034899</v>
      </c>
      <c r="I101" s="54">
        <v>19983185.68790349</v>
      </c>
      <c r="J101" s="54">
        <v>937086.52538124006</v>
      </c>
      <c r="K101" s="54">
        <v>1706309.12594025</v>
      </c>
      <c r="L101" s="54">
        <v>276698.77717950003</v>
      </c>
      <c r="M101" s="54">
        <v>553397.55435900006</v>
      </c>
      <c r="N101" s="54">
        <v>92232.925726500005</v>
      </c>
      <c r="O101" s="54">
        <v>983202.98824449</v>
      </c>
      <c r="P101" s="54">
        <v>4548927.8968309807</v>
      </c>
      <c r="Q101" s="54">
        <v>24532113.58473447</v>
      </c>
    </row>
    <row r="102" spans="1:6649" ht="30" customHeight="1" x14ac:dyDescent="0.2">
      <c r="A102" s="34">
        <v>47</v>
      </c>
      <c r="B102" s="50" t="s">
        <v>37</v>
      </c>
      <c r="C102" s="61" t="s">
        <v>245</v>
      </c>
      <c r="D102" s="52" t="s">
        <v>45</v>
      </c>
      <c r="E102" s="62" t="s">
        <v>113</v>
      </c>
      <c r="F102" s="62" t="s">
        <v>113</v>
      </c>
      <c r="G102" s="39">
        <v>1556714.3151</v>
      </c>
      <c r="H102" s="54">
        <v>1686388.6175478299</v>
      </c>
      <c r="I102" s="54">
        <v>21931149.932647828</v>
      </c>
      <c r="J102" s="54">
        <v>1028433.8748070799</v>
      </c>
      <c r="K102" s="54">
        <v>1872640.4216467498</v>
      </c>
      <c r="L102" s="54">
        <v>303671.4197265</v>
      </c>
      <c r="M102" s="54">
        <v>607342.83945299999</v>
      </c>
      <c r="N102" s="54">
        <v>101223.8065755</v>
      </c>
      <c r="O102" s="54">
        <v>1079045.77809483</v>
      </c>
      <c r="P102" s="54">
        <v>4992358.1403036602</v>
      </c>
      <c r="Q102" s="54">
        <v>26923508.072951488</v>
      </c>
    </row>
    <row r="103" spans="1:6649" ht="30" customHeight="1" x14ac:dyDescent="0.2">
      <c r="A103" s="34">
        <v>48</v>
      </c>
      <c r="B103" s="50" t="s">
        <v>37</v>
      </c>
      <c r="C103" s="61">
        <v>509494</v>
      </c>
      <c r="D103" s="50" t="s">
        <v>183</v>
      </c>
      <c r="E103" s="62" t="s">
        <v>113</v>
      </c>
      <c r="F103" s="62" t="s">
        <v>113</v>
      </c>
      <c r="G103" s="39">
        <v>1412158.1606999999</v>
      </c>
      <c r="H103" s="54">
        <v>1529790.9354863102</v>
      </c>
      <c r="I103" s="54">
        <v>19894628.09618631</v>
      </c>
      <c r="J103" s="54">
        <v>932933.72776356002</v>
      </c>
      <c r="K103" s="54">
        <v>1698747.4373647501</v>
      </c>
      <c r="L103" s="54">
        <v>275472.55741050001</v>
      </c>
      <c r="M103" s="54">
        <v>550945.11482100002</v>
      </c>
      <c r="N103" s="54">
        <v>91824.185803500004</v>
      </c>
      <c r="O103" s="54">
        <v>978845.82066531002</v>
      </c>
      <c r="P103" s="54">
        <v>4528768.8438286204</v>
      </c>
      <c r="Q103" s="54">
        <v>24423396.940014929</v>
      </c>
    </row>
    <row r="104" spans="1:6649" ht="30" customHeight="1" x14ac:dyDescent="0.2">
      <c r="A104" s="34">
        <v>6</v>
      </c>
      <c r="B104" s="50" t="s">
        <v>108</v>
      </c>
      <c r="C104" s="51" t="s">
        <v>274</v>
      </c>
      <c r="D104" s="52" t="s">
        <v>13</v>
      </c>
      <c r="E104" s="53" t="s">
        <v>113</v>
      </c>
      <c r="F104" s="53" t="s">
        <v>113</v>
      </c>
      <c r="G104" s="39">
        <v>2045200.8422999999</v>
      </c>
      <c r="H104" s="54">
        <v>2215566.0724635902</v>
      </c>
      <c r="I104" s="54">
        <v>28812997.914763592</v>
      </c>
      <c r="J104" s="54">
        <v>1351149.5375888401</v>
      </c>
      <c r="K104" s="54">
        <v>2460262.4454127499</v>
      </c>
      <c r="L104" s="54">
        <v>398961.47763450001</v>
      </c>
      <c r="M104" s="54">
        <v>797922.95526900003</v>
      </c>
      <c r="N104" s="54">
        <v>132987.15921150002</v>
      </c>
      <c r="O104" s="54">
        <v>1417643.1171945902</v>
      </c>
      <c r="P104" s="54">
        <v>6558926.6923111798</v>
      </c>
      <c r="Q104" s="54">
        <v>35371924.607074775</v>
      </c>
    </row>
    <row r="105" spans="1:6649" ht="30" customHeight="1" x14ac:dyDescent="0.2">
      <c r="A105" s="34">
        <v>83</v>
      </c>
      <c r="B105" s="50" t="s">
        <v>69</v>
      </c>
      <c r="C105" s="61" t="s">
        <v>284</v>
      </c>
      <c r="D105" s="52" t="s">
        <v>71</v>
      </c>
      <c r="E105" s="62" t="s">
        <v>113</v>
      </c>
      <c r="F105" s="62" t="s">
        <v>113</v>
      </c>
      <c r="G105" s="39">
        <v>556690.23479999998</v>
      </c>
      <c r="H105" s="54">
        <v>603062.53135883994</v>
      </c>
      <c r="I105" s="54">
        <v>7842708.7661588397</v>
      </c>
      <c r="J105" s="54">
        <v>367774.02872783999</v>
      </c>
      <c r="K105" s="54">
        <v>669667.27671899996</v>
      </c>
      <c r="L105" s="54">
        <v>108594.69352199999</v>
      </c>
      <c r="M105" s="54">
        <v>217189.38704399997</v>
      </c>
      <c r="N105" s="54">
        <v>36198.231174</v>
      </c>
      <c r="O105" s="54">
        <v>385873.14431483997</v>
      </c>
      <c r="P105" s="54">
        <v>1785296.7615016799</v>
      </c>
      <c r="Q105" s="54">
        <v>9628005.5276605189</v>
      </c>
    </row>
    <row r="106" spans="1:6649" ht="30" customHeight="1" x14ac:dyDescent="0.2">
      <c r="A106" s="34">
        <v>84</v>
      </c>
      <c r="B106" s="50" t="s">
        <v>69</v>
      </c>
      <c r="C106" s="61" t="s">
        <v>279</v>
      </c>
      <c r="D106" s="52" t="s">
        <v>181</v>
      </c>
      <c r="E106" s="62" t="s">
        <v>113</v>
      </c>
      <c r="F106" s="62" t="s">
        <v>113</v>
      </c>
      <c r="G106" s="39">
        <v>357858.79920000001</v>
      </c>
      <c r="H106" s="54">
        <v>387668.43717336003</v>
      </c>
      <c r="I106" s="54">
        <v>5041551.2363733603</v>
      </c>
      <c r="J106" s="54">
        <v>236417.24619936</v>
      </c>
      <c r="K106" s="54">
        <v>430484.158926</v>
      </c>
      <c r="L106" s="54">
        <v>69808.241987999994</v>
      </c>
      <c r="M106" s="54">
        <v>139616.48397599999</v>
      </c>
      <c r="N106" s="54">
        <v>23269.413996000003</v>
      </c>
      <c r="O106" s="54">
        <v>248051.95319736001</v>
      </c>
      <c r="P106" s="54">
        <v>1147647.4982827199</v>
      </c>
      <c r="Q106" s="54">
        <v>6189198.7346560806</v>
      </c>
    </row>
    <row r="107" spans="1:6649" ht="30" customHeight="1" x14ac:dyDescent="0.2">
      <c r="A107" s="34">
        <v>94</v>
      </c>
      <c r="B107" s="35" t="s">
        <v>97</v>
      </c>
      <c r="C107" s="41" t="s">
        <v>291</v>
      </c>
      <c r="D107" s="71" t="s">
        <v>293</v>
      </c>
      <c r="E107" s="60" t="s">
        <v>113</v>
      </c>
      <c r="F107" s="60" t="s">
        <v>113</v>
      </c>
      <c r="G107" s="39">
        <v>440133.87599999999</v>
      </c>
      <c r="H107" s="54">
        <v>476797.0278708</v>
      </c>
      <c r="I107" s="54">
        <v>6200650.9038708005</v>
      </c>
      <c r="J107" s="54">
        <v>290771.7769008</v>
      </c>
      <c r="K107" s="54">
        <v>529456.48352999997</v>
      </c>
      <c r="L107" s="54">
        <v>85857.808139999994</v>
      </c>
      <c r="M107" s="54">
        <v>171715.61627999999</v>
      </c>
      <c r="N107" s="54">
        <v>28619.269380000002</v>
      </c>
      <c r="O107" s="54">
        <v>305081.41159080004</v>
      </c>
      <c r="P107" s="54">
        <v>1411502.3658216</v>
      </c>
      <c r="Q107" s="54">
        <v>7612153.2696924005</v>
      </c>
    </row>
    <row r="108" spans="1:6649" ht="30" customHeight="1" x14ac:dyDescent="0.2">
      <c r="A108" s="34">
        <v>118</v>
      </c>
      <c r="B108" s="50" t="s">
        <v>297</v>
      </c>
      <c r="C108" s="61"/>
      <c r="D108" s="52" t="s">
        <v>345</v>
      </c>
      <c r="E108" s="62"/>
      <c r="F108" s="60" t="s">
        <v>113</v>
      </c>
      <c r="G108" s="39">
        <v>373584.50640000001</v>
      </c>
      <c r="H108" s="54">
        <v>404704.09578312002</v>
      </c>
      <c r="I108" s="54">
        <v>5263096.6021831203</v>
      </c>
      <c r="J108" s="54">
        <v>246806.33932512</v>
      </c>
      <c r="K108" s="54">
        <v>449401.30684200005</v>
      </c>
      <c r="L108" s="54">
        <v>72875.887596</v>
      </c>
      <c r="M108" s="54">
        <v>145751.775192</v>
      </c>
      <c r="N108" s="54">
        <v>24291.962532000001</v>
      </c>
      <c r="O108" s="54">
        <v>258952.32059112002</v>
      </c>
      <c r="P108" s="54">
        <v>1198079.5920782401</v>
      </c>
      <c r="Q108" s="54">
        <v>6461176.1942613609</v>
      </c>
    </row>
    <row r="109" spans="1:6649" ht="30" customHeight="1" x14ac:dyDescent="0.2">
      <c r="A109" s="34">
        <v>119</v>
      </c>
      <c r="B109" s="50" t="s">
        <v>297</v>
      </c>
      <c r="C109" s="61"/>
      <c r="D109" s="52" t="s">
        <v>345</v>
      </c>
      <c r="E109" s="62"/>
      <c r="F109" s="60" t="s">
        <v>113</v>
      </c>
      <c r="G109" s="39">
        <v>373584.50640000001</v>
      </c>
      <c r="H109" s="54">
        <v>404704.09578312002</v>
      </c>
      <c r="I109" s="54">
        <v>5263096.6021831203</v>
      </c>
      <c r="J109" s="54">
        <v>246806.33932512</v>
      </c>
      <c r="K109" s="54">
        <v>449401.30684200005</v>
      </c>
      <c r="L109" s="54">
        <v>72875.887596</v>
      </c>
      <c r="M109" s="54">
        <v>145751.775192</v>
      </c>
      <c r="N109" s="54">
        <v>24291.962532000001</v>
      </c>
      <c r="O109" s="54">
        <v>258952.32059112002</v>
      </c>
      <c r="P109" s="54">
        <v>1198079.5920782401</v>
      </c>
      <c r="Q109" s="54">
        <v>6461176.1942613609</v>
      </c>
    </row>
    <row r="110" spans="1:6649" ht="30" customHeight="1" x14ac:dyDescent="0.2">
      <c r="A110" s="34">
        <v>120</v>
      </c>
      <c r="B110" s="50" t="s">
        <v>297</v>
      </c>
      <c r="C110" s="61"/>
      <c r="D110" s="52" t="s">
        <v>345</v>
      </c>
      <c r="E110" s="62"/>
      <c r="F110" s="60" t="s">
        <v>113</v>
      </c>
      <c r="G110" s="39">
        <v>373584.50640000001</v>
      </c>
      <c r="H110" s="54">
        <v>404704.09578312002</v>
      </c>
      <c r="I110" s="54">
        <v>5263096.6021831203</v>
      </c>
      <c r="J110" s="54">
        <v>246806.33932512</v>
      </c>
      <c r="K110" s="54">
        <v>449401.30684200005</v>
      </c>
      <c r="L110" s="54">
        <v>72875.887596</v>
      </c>
      <c r="M110" s="54">
        <v>145751.775192</v>
      </c>
      <c r="N110" s="54">
        <v>24291.962532000001</v>
      </c>
      <c r="O110" s="54">
        <v>258952.32059112002</v>
      </c>
      <c r="P110" s="54">
        <v>1198079.5920782401</v>
      </c>
      <c r="Q110" s="54">
        <v>6461176.1942613609</v>
      </c>
    </row>
    <row r="111" spans="1:6649" ht="30" customHeight="1" x14ac:dyDescent="0.2">
      <c r="A111" s="34">
        <v>121</v>
      </c>
      <c r="B111" s="50" t="s">
        <v>297</v>
      </c>
      <c r="C111" s="61"/>
      <c r="D111" s="52" t="s">
        <v>345</v>
      </c>
      <c r="E111" s="62"/>
      <c r="F111" s="60" t="s">
        <v>113</v>
      </c>
      <c r="G111" s="39">
        <v>373584.50640000001</v>
      </c>
      <c r="H111" s="54">
        <v>404704.09578312002</v>
      </c>
      <c r="I111" s="54">
        <v>5263096.6021831203</v>
      </c>
      <c r="J111" s="54">
        <v>246806.33932512</v>
      </c>
      <c r="K111" s="54">
        <v>449401.30684200005</v>
      </c>
      <c r="L111" s="54">
        <v>72875.887596</v>
      </c>
      <c r="M111" s="54">
        <v>145751.775192</v>
      </c>
      <c r="N111" s="54">
        <v>24291.962532000001</v>
      </c>
      <c r="O111" s="54">
        <v>258952.32059112002</v>
      </c>
      <c r="P111" s="54">
        <v>1198079.5920782401</v>
      </c>
      <c r="Q111" s="54">
        <v>6461176.1942613609</v>
      </c>
    </row>
    <row r="112" spans="1:6649" ht="30" customHeight="1" x14ac:dyDescent="0.2">
      <c r="A112" s="34">
        <v>122</v>
      </c>
      <c r="B112" s="50" t="s">
        <v>297</v>
      </c>
      <c r="C112" s="61"/>
      <c r="D112" s="52" t="s">
        <v>345</v>
      </c>
      <c r="E112" s="62"/>
      <c r="F112" s="60" t="s">
        <v>113</v>
      </c>
      <c r="G112" s="39">
        <v>373584.50640000001</v>
      </c>
      <c r="H112" s="54">
        <v>404704.09578312002</v>
      </c>
      <c r="I112" s="54">
        <v>5263096.6021831203</v>
      </c>
      <c r="J112" s="54">
        <v>246806.33932512</v>
      </c>
      <c r="K112" s="54">
        <v>449401.30684200005</v>
      </c>
      <c r="L112" s="54">
        <v>72875.887596</v>
      </c>
      <c r="M112" s="54">
        <v>145751.775192</v>
      </c>
      <c r="N112" s="54">
        <v>24291.962532000001</v>
      </c>
      <c r="O112" s="54">
        <v>258952.32059112002</v>
      </c>
      <c r="P112" s="54">
        <v>1198079.5920782401</v>
      </c>
      <c r="Q112" s="54">
        <v>6461176.1942613609</v>
      </c>
    </row>
    <row r="113" spans="1:225" s="49" customFormat="1" ht="30" customHeight="1" x14ac:dyDescent="0.2">
      <c r="A113" s="43"/>
      <c r="B113" s="44" t="s">
        <v>346</v>
      </c>
      <c r="C113" s="45"/>
      <c r="D113" s="46"/>
      <c r="E113" s="46"/>
      <c r="F113" s="46"/>
      <c r="G113" s="47">
        <v>30330988.749600004</v>
      </c>
      <c r="H113" s="47">
        <v>32857560.112441681</v>
      </c>
      <c r="I113" s="47">
        <v>427306060.86204153</v>
      </c>
      <c r="J113" s="47">
        <v>20037983.838079672</v>
      </c>
      <c r="K113" s="47">
        <v>36486486.319337994</v>
      </c>
      <c r="L113" s="47">
        <v>5916727.511243999</v>
      </c>
      <c r="M113" s="47">
        <v>11833455.022487998</v>
      </c>
      <c r="N113" s="47">
        <v>1972242.5037479999</v>
      </c>
      <c r="O113" s="47">
        <v>21024105.089953672</v>
      </c>
      <c r="P113" s="47">
        <v>97271000.284851328</v>
      </c>
      <c r="Q113" s="47">
        <v>524577061.1468932</v>
      </c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</row>
    <row r="114" spans="1:225" ht="30" customHeight="1" x14ac:dyDescent="0.2">
      <c r="A114" s="34">
        <v>63</v>
      </c>
      <c r="B114" s="50" t="s">
        <v>143</v>
      </c>
      <c r="C114" s="51" t="s">
        <v>228</v>
      </c>
      <c r="D114" s="52" t="s">
        <v>52</v>
      </c>
      <c r="E114" s="62" t="s">
        <v>111</v>
      </c>
      <c r="F114" s="62" t="s">
        <v>111</v>
      </c>
      <c r="G114" s="39">
        <v>985650.58199999994</v>
      </c>
      <c r="H114" s="54">
        <v>1067755.2754806001</v>
      </c>
      <c r="I114" s="54">
        <v>13885945.8574806</v>
      </c>
      <c r="J114" s="54">
        <v>651164.0815656</v>
      </c>
      <c r="K114" s="54">
        <v>1185682.6288350001</v>
      </c>
      <c r="L114" s="54">
        <v>192272.85873000001</v>
      </c>
      <c r="M114" s="54">
        <v>384545.71746000001</v>
      </c>
      <c r="N114" s="54">
        <v>64090.95291</v>
      </c>
      <c r="O114" s="54">
        <v>683209.5580206</v>
      </c>
      <c r="P114" s="54">
        <v>3160965.7975212</v>
      </c>
      <c r="Q114" s="54">
        <v>17046911.655001801</v>
      </c>
    </row>
    <row r="115" spans="1:225" ht="30" customHeight="1" x14ac:dyDescent="0.2">
      <c r="A115" s="34">
        <v>64</v>
      </c>
      <c r="B115" s="50" t="s">
        <v>143</v>
      </c>
      <c r="C115" s="51" t="s">
        <v>229</v>
      </c>
      <c r="D115" s="52" t="s">
        <v>53</v>
      </c>
      <c r="E115" s="62" t="s">
        <v>111</v>
      </c>
      <c r="F115" s="62" t="s">
        <v>111</v>
      </c>
      <c r="G115" s="39">
        <v>803372.02260000003</v>
      </c>
      <c r="H115" s="54">
        <v>870292.91208258003</v>
      </c>
      <c r="I115" s="54">
        <v>11317986.934682582</v>
      </c>
      <c r="J115" s="54">
        <v>530742.85634807998</v>
      </c>
      <c r="K115" s="54">
        <v>966411.69709050003</v>
      </c>
      <c r="L115" s="54">
        <v>156715.41033899999</v>
      </c>
      <c r="M115" s="54">
        <v>313430.82067799999</v>
      </c>
      <c r="N115" s="54">
        <v>52238.470113000003</v>
      </c>
      <c r="O115" s="54">
        <v>556862.09140458005</v>
      </c>
      <c r="P115" s="54">
        <v>2576401.3459731601</v>
      </c>
      <c r="Q115" s="54">
        <v>13894388.280655742</v>
      </c>
    </row>
    <row r="116" spans="1:225" ht="30" customHeight="1" x14ac:dyDescent="0.2">
      <c r="A116" s="34">
        <v>55</v>
      </c>
      <c r="B116" s="50" t="s">
        <v>95</v>
      </c>
      <c r="C116" s="51" t="s">
        <v>236</v>
      </c>
      <c r="D116" s="52" t="s">
        <v>48</v>
      </c>
      <c r="E116" s="62" t="s">
        <v>111</v>
      </c>
      <c r="F116" s="62" t="s">
        <v>111</v>
      </c>
      <c r="G116" s="39">
        <v>1389589.1919</v>
      </c>
      <c r="H116" s="54">
        <v>1505341.97158527</v>
      </c>
      <c r="I116" s="54">
        <v>19576674.16348527</v>
      </c>
      <c r="J116" s="54">
        <v>918023.67534851993</v>
      </c>
      <c r="K116" s="54">
        <v>1671598.22775075</v>
      </c>
      <c r="L116" s="54">
        <v>271069.98287850001</v>
      </c>
      <c r="M116" s="54">
        <v>542139.96575700003</v>
      </c>
      <c r="N116" s="54">
        <v>90356.660959500005</v>
      </c>
      <c r="O116" s="54">
        <v>963202.00582826999</v>
      </c>
      <c r="P116" s="54">
        <v>4456390.5185225401</v>
      </c>
      <c r="Q116" s="54">
        <v>24033064.682007812</v>
      </c>
    </row>
    <row r="117" spans="1:225" ht="30" customHeight="1" x14ac:dyDescent="0.2">
      <c r="A117" s="34">
        <v>16</v>
      </c>
      <c r="B117" s="50" t="s">
        <v>17</v>
      </c>
      <c r="C117" s="51" t="s">
        <v>249</v>
      </c>
      <c r="D117" s="52" t="s">
        <v>22</v>
      </c>
      <c r="E117" s="53" t="s">
        <v>111</v>
      </c>
      <c r="F117" s="53" t="s">
        <v>111</v>
      </c>
      <c r="G117" s="39">
        <v>1787464.4780999999</v>
      </c>
      <c r="H117" s="54">
        <v>1936360.26912573</v>
      </c>
      <c r="I117" s="54">
        <v>25181981.747225732</v>
      </c>
      <c r="J117" s="54">
        <v>1180877.5710874801</v>
      </c>
      <c r="K117" s="54">
        <v>2150219.98672425</v>
      </c>
      <c r="L117" s="54">
        <v>348684.32217150001</v>
      </c>
      <c r="M117" s="54">
        <v>697368.64434300002</v>
      </c>
      <c r="N117" s="54">
        <v>116228.10739050001</v>
      </c>
      <c r="O117" s="54">
        <v>1238991.6247827301</v>
      </c>
      <c r="P117" s="54">
        <v>5732370.25649946</v>
      </c>
      <c r="Q117" s="54">
        <v>30914352.003725193</v>
      </c>
    </row>
    <row r="118" spans="1:225" ht="30" customHeight="1" x14ac:dyDescent="0.2">
      <c r="A118" s="34">
        <v>17</v>
      </c>
      <c r="B118" s="50" t="s">
        <v>17</v>
      </c>
      <c r="C118" s="51" t="s">
        <v>254</v>
      </c>
      <c r="D118" s="52" t="s">
        <v>23</v>
      </c>
      <c r="E118" s="53" t="s">
        <v>111</v>
      </c>
      <c r="F118" s="53" t="s">
        <v>111</v>
      </c>
      <c r="G118" s="39">
        <v>1898187.1713</v>
      </c>
      <c r="H118" s="54">
        <v>2056306.1626692901</v>
      </c>
      <c r="I118" s="54">
        <v>26741854.333969291</v>
      </c>
      <c r="J118" s="54">
        <v>1254025.84710204</v>
      </c>
      <c r="K118" s="54">
        <v>2283413.2058452503</v>
      </c>
      <c r="L118" s="54">
        <v>370283.22256949998</v>
      </c>
      <c r="M118" s="54">
        <v>740566.44513899996</v>
      </c>
      <c r="N118" s="54">
        <v>123427.74085650001</v>
      </c>
      <c r="O118" s="54">
        <v>1315739.7175302901</v>
      </c>
      <c r="P118" s="54">
        <v>6087456.1790425815</v>
      </c>
      <c r="Q118" s="54">
        <v>32829310.513011873</v>
      </c>
    </row>
    <row r="119" spans="1:225" ht="30" customHeight="1" x14ac:dyDescent="0.2">
      <c r="A119" s="34">
        <v>36</v>
      </c>
      <c r="B119" s="35" t="s">
        <v>37</v>
      </c>
      <c r="C119" s="35" t="s">
        <v>247</v>
      </c>
      <c r="D119" s="37" t="s">
        <v>202</v>
      </c>
      <c r="E119" s="42" t="s">
        <v>111</v>
      </c>
      <c r="F119" s="42" t="s">
        <v>111</v>
      </c>
      <c r="G119" s="39">
        <v>1194067.4319</v>
      </c>
      <c r="H119" s="39">
        <v>1293533.24897727</v>
      </c>
      <c r="I119" s="39">
        <v>16822143.680877268</v>
      </c>
      <c r="J119" s="39">
        <v>788853.40994051984</v>
      </c>
      <c r="K119" s="39">
        <v>1436396.4649507499</v>
      </c>
      <c r="L119" s="39">
        <v>232929.15647849996</v>
      </c>
      <c r="M119" s="39">
        <v>465858.31295699993</v>
      </c>
      <c r="N119" s="39">
        <v>77643.052159499988</v>
      </c>
      <c r="O119" s="39">
        <v>827674.93602026987</v>
      </c>
      <c r="P119" s="39">
        <v>3829355.3325065398</v>
      </c>
      <c r="Q119" s="39">
        <v>20651499.013383809</v>
      </c>
    </row>
    <row r="120" spans="1:225" ht="30" customHeight="1" x14ac:dyDescent="0.2">
      <c r="A120" s="34">
        <v>43</v>
      </c>
      <c r="B120" s="50" t="s">
        <v>37</v>
      </c>
      <c r="C120" s="61" t="s">
        <v>243</v>
      </c>
      <c r="D120" s="52" t="s">
        <v>96</v>
      </c>
      <c r="E120" s="62" t="s">
        <v>111</v>
      </c>
      <c r="F120" s="62" t="s">
        <v>111</v>
      </c>
      <c r="G120" s="39">
        <v>1692746.3805</v>
      </c>
      <c r="H120" s="39">
        <v>1833752.1539956499</v>
      </c>
      <c r="I120" s="39">
        <v>23847583.534495652</v>
      </c>
      <c r="J120" s="39">
        <v>1118302.6341294001</v>
      </c>
      <c r="K120" s="39">
        <v>2036279.4026962502</v>
      </c>
      <c r="L120" s="39">
        <v>330207.47070750006</v>
      </c>
      <c r="M120" s="39">
        <v>660414.94141500012</v>
      </c>
      <c r="N120" s="39">
        <v>110069.15690250002</v>
      </c>
      <c r="O120" s="39">
        <v>1173337.2125806501</v>
      </c>
      <c r="P120" s="39">
        <v>5428610.818431301</v>
      </c>
      <c r="Q120" s="39">
        <v>29276194.352926955</v>
      </c>
    </row>
    <row r="121" spans="1:225" ht="30" customHeight="1" x14ac:dyDescent="0.2">
      <c r="A121" s="34">
        <v>44</v>
      </c>
      <c r="B121" s="50" t="s">
        <v>37</v>
      </c>
      <c r="C121" s="61" t="s">
        <v>244</v>
      </c>
      <c r="D121" s="52" t="s">
        <v>42</v>
      </c>
      <c r="E121" s="62" t="s">
        <v>111</v>
      </c>
      <c r="F121" s="62" t="s">
        <v>111</v>
      </c>
      <c r="G121" s="39">
        <v>1532014.6989</v>
      </c>
      <c r="H121" s="54">
        <v>1659631.5233183699</v>
      </c>
      <c r="I121" s="54">
        <v>21583179.222218368</v>
      </c>
      <c r="J121" s="54">
        <v>1012116.2231041199</v>
      </c>
      <c r="K121" s="54">
        <v>1842928.1621482498</v>
      </c>
      <c r="L121" s="54">
        <v>298853.21548349998</v>
      </c>
      <c r="M121" s="54">
        <v>597706.43096699996</v>
      </c>
      <c r="N121" s="54">
        <v>99617.738494499994</v>
      </c>
      <c r="O121" s="54">
        <v>0</v>
      </c>
      <c r="P121" s="54">
        <v>3851221.7701973696</v>
      </c>
      <c r="Q121" s="54">
        <v>25434400.992415737</v>
      </c>
    </row>
    <row r="122" spans="1:225" ht="30" customHeight="1" x14ac:dyDescent="0.2">
      <c r="A122" s="34">
        <v>45</v>
      </c>
      <c r="B122" s="50" t="s">
        <v>37</v>
      </c>
      <c r="C122" s="61" t="s">
        <v>246</v>
      </c>
      <c r="D122" s="52" t="s">
        <v>43</v>
      </c>
      <c r="E122" s="62" t="s">
        <v>111</v>
      </c>
      <c r="F122" s="62" t="s">
        <v>111</v>
      </c>
      <c r="G122" s="39">
        <v>1470954.1329000001</v>
      </c>
      <c r="H122" s="54">
        <v>1593484.6121705701</v>
      </c>
      <c r="I122" s="54">
        <v>20722951.745070569</v>
      </c>
      <c r="J122" s="54">
        <v>971776.93035131996</v>
      </c>
      <c r="K122" s="54">
        <v>1769475.7097932498</v>
      </c>
      <c r="L122" s="54">
        <v>286942.00699349999</v>
      </c>
      <c r="M122" s="54">
        <v>573884.01398699998</v>
      </c>
      <c r="N122" s="54">
        <v>95647.335664500002</v>
      </c>
      <c r="O122" s="54">
        <v>1019600.59818357</v>
      </c>
      <c r="P122" s="54">
        <v>4717326.5949731395</v>
      </c>
      <c r="Q122" s="54">
        <v>25440278.340043709</v>
      </c>
    </row>
    <row r="123" spans="1:225" ht="30" customHeight="1" x14ac:dyDescent="0.2">
      <c r="A123" s="34">
        <v>46</v>
      </c>
      <c r="B123" s="50" t="s">
        <v>37</v>
      </c>
      <c r="C123" s="61" t="s">
        <v>241</v>
      </c>
      <c r="D123" s="52" t="s">
        <v>44</v>
      </c>
      <c r="E123" s="62" t="s">
        <v>111</v>
      </c>
      <c r="F123" s="62" t="s">
        <v>111</v>
      </c>
      <c r="G123" s="39">
        <v>1634808.0651</v>
      </c>
      <c r="H123" s="54">
        <v>1770987.57692283</v>
      </c>
      <c r="I123" s="54">
        <v>23031342.64202283</v>
      </c>
      <c r="J123" s="54">
        <v>1080026.0373070799</v>
      </c>
      <c r="K123" s="54">
        <v>1966582.8435217498</v>
      </c>
      <c r="L123" s="54">
        <v>318905.3259765</v>
      </c>
      <c r="M123" s="54">
        <v>637810.65195299999</v>
      </c>
      <c r="N123" s="54">
        <v>106301.7753255</v>
      </c>
      <c r="O123" s="54">
        <v>1133176.9249698299</v>
      </c>
      <c r="P123" s="54">
        <v>5242803.5590536594</v>
      </c>
      <c r="Q123" s="54">
        <v>28274146.201076489</v>
      </c>
    </row>
    <row r="124" spans="1:225" ht="30" customHeight="1" x14ac:dyDescent="0.2">
      <c r="A124" s="34">
        <v>4</v>
      </c>
      <c r="B124" s="50" t="s">
        <v>108</v>
      </c>
      <c r="C124" s="51" t="s">
        <v>272</v>
      </c>
      <c r="D124" s="52" t="s">
        <v>11</v>
      </c>
      <c r="E124" s="53" t="s">
        <v>111</v>
      </c>
      <c r="F124" s="53" t="s">
        <v>111</v>
      </c>
      <c r="G124" s="39">
        <v>2222261.9895000001</v>
      </c>
      <c r="H124" s="54">
        <v>2407376.41322535</v>
      </c>
      <c r="I124" s="54">
        <v>31307453.40272535</v>
      </c>
      <c r="J124" s="54">
        <v>1468123.9110665999</v>
      </c>
      <c r="K124" s="54">
        <v>2673257.1215287503</v>
      </c>
      <c r="L124" s="54">
        <v>433501.15484249999</v>
      </c>
      <c r="M124" s="54">
        <v>867002.30968499999</v>
      </c>
      <c r="N124" s="54">
        <v>144500.38494750002</v>
      </c>
      <c r="O124" s="54">
        <v>1540374.10354035</v>
      </c>
      <c r="P124" s="54">
        <v>7126758.9856107002</v>
      </c>
      <c r="Q124" s="54">
        <v>38434212.388336048</v>
      </c>
    </row>
    <row r="125" spans="1:225" ht="30" customHeight="1" x14ac:dyDescent="0.2">
      <c r="A125" s="34">
        <v>82</v>
      </c>
      <c r="B125" s="50" t="s">
        <v>69</v>
      </c>
      <c r="C125" s="61" t="s">
        <v>280</v>
      </c>
      <c r="D125" s="52" t="s">
        <v>70</v>
      </c>
      <c r="E125" s="62" t="s">
        <v>111</v>
      </c>
      <c r="F125" s="62" t="s">
        <v>111</v>
      </c>
      <c r="G125" s="39">
        <v>632109.05519999994</v>
      </c>
      <c r="H125" s="54">
        <v>684763.73949815996</v>
      </c>
      <c r="I125" s="54">
        <v>8905216.7946981601</v>
      </c>
      <c r="J125" s="54">
        <v>417599.01520416001</v>
      </c>
      <c r="K125" s="54">
        <v>760391.90760599996</v>
      </c>
      <c r="L125" s="54">
        <v>123306.795828</v>
      </c>
      <c r="M125" s="54">
        <v>246613.591656</v>
      </c>
      <c r="N125" s="54">
        <v>41102.265276000006</v>
      </c>
      <c r="O125" s="54">
        <v>438150.14784216002</v>
      </c>
      <c r="P125" s="54">
        <v>2027163.72341232</v>
      </c>
      <c r="Q125" s="54">
        <v>10932380.51811048</v>
      </c>
    </row>
    <row r="126" spans="1:225" ht="30" customHeight="1" x14ac:dyDescent="0.2">
      <c r="A126" s="34">
        <v>93</v>
      </c>
      <c r="B126" s="50" t="s">
        <v>97</v>
      </c>
      <c r="C126" s="61" t="s">
        <v>290</v>
      </c>
      <c r="D126" s="52" t="s">
        <v>82</v>
      </c>
      <c r="E126" s="62" t="s">
        <v>111</v>
      </c>
      <c r="F126" s="62" t="s">
        <v>111</v>
      </c>
      <c r="G126" s="39">
        <v>570402.7476</v>
      </c>
      <c r="H126" s="54">
        <v>617917.29647508007</v>
      </c>
      <c r="I126" s="54">
        <v>8035892.0440750802</v>
      </c>
      <c r="J126" s="54">
        <v>376833.11717808002</v>
      </c>
      <c r="K126" s="54">
        <v>686162.66415299999</v>
      </c>
      <c r="L126" s="54">
        <v>111269.621214</v>
      </c>
      <c r="M126" s="54">
        <v>222539.242428</v>
      </c>
      <c r="N126" s="54">
        <v>37089.873738000002</v>
      </c>
      <c r="O126" s="54">
        <v>395378.05404708005</v>
      </c>
      <c r="P126" s="54">
        <v>1829272.5727581601</v>
      </c>
      <c r="Q126" s="54">
        <v>9865164.6168332398</v>
      </c>
    </row>
    <row r="127" spans="1:225" s="49" customFormat="1" ht="30" customHeight="1" x14ac:dyDescent="0.2">
      <c r="A127" s="43"/>
      <c r="B127" s="44" t="s">
        <v>347</v>
      </c>
      <c r="C127" s="45"/>
      <c r="D127" s="46"/>
      <c r="E127" s="46"/>
      <c r="F127" s="46"/>
      <c r="G127" s="47">
        <v>17813627.947499998</v>
      </c>
      <c r="H127" s="47">
        <v>19297503.15552675</v>
      </c>
      <c r="I127" s="47">
        <v>250960206.10302672</v>
      </c>
      <c r="J127" s="47">
        <v>11768465.309733</v>
      </c>
      <c r="K127" s="47">
        <v>21428800.022643749</v>
      </c>
      <c r="L127" s="47">
        <v>3474940.5442125001</v>
      </c>
      <c r="M127" s="47">
        <v>6949881.0884250002</v>
      </c>
      <c r="N127" s="47">
        <v>1158313.5147374999</v>
      </c>
      <c r="O127" s="47">
        <v>11285696.974750379</v>
      </c>
      <c r="P127" s="47">
        <v>56066097.454502136</v>
      </c>
      <c r="Q127" s="47">
        <v>307026303.55752885</v>
      </c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</row>
    <row r="128" spans="1:225" ht="30" customHeight="1" x14ac:dyDescent="0.2">
      <c r="A128" s="34">
        <v>67</v>
      </c>
      <c r="B128" s="50" t="s">
        <v>143</v>
      </c>
      <c r="C128" s="51" t="s">
        <v>231</v>
      </c>
      <c r="D128" s="52" t="s">
        <v>56</v>
      </c>
      <c r="E128" s="62" t="s">
        <v>114</v>
      </c>
      <c r="F128" s="62" t="s">
        <v>114</v>
      </c>
      <c r="G128" s="39">
        <v>971705.66220000002</v>
      </c>
      <c r="H128" s="54">
        <v>1052648.7438612599</v>
      </c>
      <c r="I128" s="54">
        <v>13689488.40606126</v>
      </c>
      <c r="J128" s="54">
        <v>641951.45483975997</v>
      </c>
      <c r="K128" s="54">
        <v>1168907.6687535001</v>
      </c>
      <c r="L128" s="54">
        <v>189552.59493299999</v>
      </c>
      <c r="M128" s="54">
        <v>379105.18986599997</v>
      </c>
      <c r="N128" s="54">
        <v>63184.198311</v>
      </c>
      <c r="O128" s="54">
        <v>673543.55399526004</v>
      </c>
      <c r="P128" s="54">
        <v>3116244.66069852</v>
      </c>
      <c r="Q128" s="54">
        <v>16805733.06675978</v>
      </c>
    </row>
    <row r="129" spans="1:6649" ht="30" customHeight="1" x14ac:dyDescent="0.2">
      <c r="A129" s="34">
        <v>68</v>
      </c>
      <c r="B129" s="50" t="s">
        <v>143</v>
      </c>
      <c r="C129" s="51" t="s">
        <v>232</v>
      </c>
      <c r="D129" s="52" t="s">
        <v>57</v>
      </c>
      <c r="E129" s="62" t="s">
        <v>114</v>
      </c>
      <c r="F129" s="62" t="s">
        <v>114</v>
      </c>
      <c r="G129" s="39">
        <v>1162248.9143999999</v>
      </c>
      <c r="H129" s="54">
        <v>1259064.24896952</v>
      </c>
      <c r="I129" s="54">
        <v>16373881.16336952</v>
      </c>
      <c r="J129" s="54">
        <v>767832.69925151998</v>
      </c>
      <c r="K129" s="54">
        <v>1398120.564582</v>
      </c>
      <c r="L129" s="54">
        <v>226722.25371600001</v>
      </c>
      <c r="M129" s="54">
        <v>453444.50743200001</v>
      </c>
      <c r="N129" s="54">
        <v>75574.084572000007</v>
      </c>
      <c r="O129" s="54">
        <v>805619.74153751996</v>
      </c>
      <c r="P129" s="54">
        <v>3727313.8510910403</v>
      </c>
      <c r="Q129" s="54">
        <v>20101195.01446056</v>
      </c>
    </row>
    <row r="130" spans="1:6649" ht="30" customHeight="1" x14ac:dyDescent="0.2">
      <c r="A130" s="34">
        <v>69</v>
      </c>
      <c r="B130" s="50" t="s">
        <v>205</v>
      </c>
      <c r="C130" s="72">
        <v>500201</v>
      </c>
      <c r="D130" s="52" t="s">
        <v>58</v>
      </c>
      <c r="E130" s="62" t="s">
        <v>114</v>
      </c>
      <c r="F130" s="62" t="s">
        <v>114</v>
      </c>
      <c r="G130" s="39">
        <v>916181.38080000004</v>
      </c>
      <c r="H130" s="54">
        <v>992499.28982064</v>
      </c>
      <c r="I130" s="54">
        <v>12907256.670620639</v>
      </c>
      <c r="J130" s="54">
        <v>605269.6749446399</v>
      </c>
      <c r="K130" s="54">
        <v>1102115.057724</v>
      </c>
      <c r="L130" s="54">
        <v>178721.36071199999</v>
      </c>
      <c r="M130" s="54">
        <v>357442.72142399999</v>
      </c>
      <c r="N130" s="54">
        <v>59573.786904000001</v>
      </c>
      <c r="O130" s="54">
        <v>635056.56839664001</v>
      </c>
      <c r="P130" s="54">
        <v>2938179.1701052799</v>
      </c>
      <c r="Q130" s="54">
        <v>15845435.840725919</v>
      </c>
    </row>
    <row r="131" spans="1:6649" ht="30" customHeight="1" x14ac:dyDescent="0.2">
      <c r="A131" s="34">
        <v>31</v>
      </c>
      <c r="B131" s="50" t="s">
        <v>17</v>
      </c>
      <c r="C131" s="51" t="s">
        <v>250</v>
      </c>
      <c r="D131" s="52" t="s">
        <v>33</v>
      </c>
      <c r="E131" s="62" t="s">
        <v>114</v>
      </c>
      <c r="F131" s="62" t="s">
        <v>114</v>
      </c>
      <c r="G131" s="39">
        <v>1841634.3015000001</v>
      </c>
      <c r="H131" s="54">
        <v>1995042.4388149499</v>
      </c>
      <c r="I131" s="54">
        <v>25945131.740314949</v>
      </c>
      <c r="J131" s="54">
        <v>1216664.5365162001</v>
      </c>
      <c r="K131" s="54">
        <v>2215383.2603887501</v>
      </c>
      <c r="L131" s="54">
        <v>359251.3395225</v>
      </c>
      <c r="M131" s="54">
        <v>718502.679045</v>
      </c>
      <c r="N131" s="54">
        <v>119750.4465075</v>
      </c>
      <c r="O131" s="54">
        <v>1276539.7597699501</v>
      </c>
      <c r="P131" s="54">
        <v>5906092.0217498997</v>
      </c>
      <c r="Q131" s="54">
        <v>31851223.762064848</v>
      </c>
    </row>
    <row r="132" spans="1:6649" ht="30" customHeight="1" x14ac:dyDescent="0.2">
      <c r="A132" s="34">
        <v>32</v>
      </c>
      <c r="B132" s="50" t="s">
        <v>17</v>
      </c>
      <c r="C132" s="51" t="s">
        <v>268</v>
      </c>
      <c r="D132" s="52" t="s">
        <v>34</v>
      </c>
      <c r="E132" s="62" t="s">
        <v>114</v>
      </c>
      <c r="F132" s="62" t="s">
        <v>114</v>
      </c>
      <c r="G132" s="39">
        <v>1683558.0573</v>
      </c>
      <c r="H132" s="54">
        <v>1823798.4434730902</v>
      </c>
      <c r="I132" s="54">
        <v>23718137.500773091</v>
      </c>
      <c r="J132" s="54">
        <v>1112232.4241108401</v>
      </c>
      <c r="K132" s="54">
        <v>2025226.3628002501</v>
      </c>
      <c r="L132" s="54">
        <v>328415.08585949999</v>
      </c>
      <c r="M132" s="54">
        <v>656830.17171899998</v>
      </c>
      <c r="N132" s="54">
        <v>109471.69528650001</v>
      </c>
      <c r="O132" s="54">
        <v>1166968.27175409</v>
      </c>
      <c r="P132" s="54">
        <v>5399144.0115301795</v>
      </c>
      <c r="Q132" s="54">
        <v>29117281.51230327</v>
      </c>
    </row>
    <row r="133" spans="1:6649" ht="30" customHeight="1" x14ac:dyDescent="0.2">
      <c r="A133" s="34">
        <v>7</v>
      </c>
      <c r="B133" s="50" t="s">
        <v>108</v>
      </c>
      <c r="C133" s="51" t="s">
        <v>273</v>
      </c>
      <c r="D133" s="52" t="s">
        <v>14</v>
      </c>
      <c r="E133" s="53" t="s">
        <v>114</v>
      </c>
      <c r="F133" s="53" t="s">
        <v>114</v>
      </c>
      <c r="G133" s="39">
        <v>2142617.3601000002</v>
      </c>
      <c r="H133" s="54">
        <v>2321097.3861963302</v>
      </c>
      <c r="I133" s="54">
        <v>30185411.746296331</v>
      </c>
      <c r="J133" s="54">
        <v>1415507.1694930799</v>
      </c>
      <c r="K133" s="54">
        <v>2577449.0783092501</v>
      </c>
      <c r="L133" s="54">
        <v>417964.7154015</v>
      </c>
      <c r="M133" s="54">
        <v>835929.430803</v>
      </c>
      <c r="N133" s="54">
        <v>139321.57180050001</v>
      </c>
      <c r="O133" s="54">
        <v>1485167.95539333</v>
      </c>
      <c r="P133" s="54">
        <v>6871339.921200661</v>
      </c>
      <c r="Q133" s="54">
        <v>37056751.667496994</v>
      </c>
    </row>
    <row r="134" spans="1:6649" ht="30" customHeight="1" x14ac:dyDescent="0.2">
      <c r="A134" s="34">
        <v>86</v>
      </c>
      <c r="B134" s="50" t="s">
        <v>69</v>
      </c>
      <c r="C134" s="61" t="s">
        <v>282</v>
      </c>
      <c r="D134" s="52" t="s">
        <v>73</v>
      </c>
      <c r="E134" s="62" t="s">
        <v>114</v>
      </c>
      <c r="F134" s="62" t="s">
        <v>114</v>
      </c>
      <c r="G134" s="39">
        <v>549833.97840000002</v>
      </c>
      <c r="H134" s="54">
        <v>595635.14880072</v>
      </c>
      <c r="I134" s="54">
        <v>7746117.1272007208</v>
      </c>
      <c r="J134" s="54">
        <v>363244.48450272006</v>
      </c>
      <c r="K134" s="54">
        <v>661419.58300200012</v>
      </c>
      <c r="L134" s="54">
        <v>107257.22967600002</v>
      </c>
      <c r="M134" s="54">
        <v>214514.45935200003</v>
      </c>
      <c r="N134" s="54">
        <v>35752.409892000011</v>
      </c>
      <c r="O134" s="54">
        <v>381120.68944872008</v>
      </c>
      <c r="P134" s="54">
        <v>1763308.8558734404</v>
      </c>
      <c r="Q134" s="54">
        <v>9509425.9830741622</v>
      </c>
    </row>
    <row r="135" spans="1:6649" ht="30" customHeight="1" x14ac:dyDescent="0.2">
      <c r="A135" s="34">
        <v>87</v>
      </c>
      <c r="B135" s="50" t="s">
        <v>69</v>
      </c>
      <c r="C135" s="61" t="s">
        <v>285</v>
      </c>
      <c r="D135" s="52" t="s">
        <v>103</v>
      </c>
      <c r="E135" s="62" t="s">
        <v>114</v>
      </c>
      <c r="F135" s="62" t="s">
        <v>114</v>
      </c>
      <c r="G135" s="39">
        <v>556690.23479999998</v>
      </c>
      <c r="H135" s="54">
        <v>603062.53135883994</v>
      </c>
      <c r="I135" s="54">
        <v>7842708.7661588397</v>
      </c>
      <c r="J135" s="54">
        <v>367774.02872783999</v>
      </c>
      <c r="K135" s="54">
        <v>669667.27671899996</v>
      </c>
      <c r="L135" s="54">
        <v>108594.69352199999</v>
      </c>
      <c r="M135" s="54">
        <v>217189.38704399997</v>
      </c>
      <c r="N135" s="54">
        <v>36198.231174</v>
      </c>
      <c r="O135" s="54">
        <v>385873.14431483997</v>
      </c>
      <c r="P135" s="54">
        <v>1785296.7615016799</v>
      </c>
      <c r="Q135" s="54">
        <v>9628005.5276605189</v>
      </c>
    </row>
    <row r="136" spans="1:6649" ht="30" customHeight="1" x14ac:dyDescent="0.2">
      <c r="A136" s="34">
        <v>91</v>
      </c>
      <c r="B136" s="50" t="s">
        <v>74</v>
      </c>
      <c r="C136" s="61" t="s">
        <v>289</v>
      </c>
      <c r="D136" s="52" t="s">
        <v>137</v>
      </c>
      <c r="E136" s="62" t="s">
        <v>114</v>
      </c>
      <c r="F136" s="62" t="s">
        <v>114</v>
      </c>
      <c r="G136" s="39">
        <v>390972.54839999997</v>
      </c>
      <c r="H136" s="54">
        <v>423540.56168171996</v>
      </c>
      <c r="I136" s="54">
        <v>5508061.1100817192</v>
      </c>
      <c r="J136" s="54">
        <v>258293.64385871997</v>
      </c>
      <c r="K136" s="54">
        <v>470318.15072699997</v>
      </c>
      <c r="L136" s="54">
        <v>76267.808225999994</v>
      </c>
      <c r="M136" s="54">
        <v>152535.61645199999</v>
      </c>
      <c r="N136" s="54">
        <v>25422.602741999999</v>
      </c>
      <c r="O136" s="54">
        <v>271004.94522971998</v>
      </c>
      <c r="P136" s="54">
        <v>1253842.76723544</v>
      </c>
      <c r="Q136" s="54">
        <v>6761903.8773171594</v>
      </c>
    </row>
    <row r="137" spans="1:6649" ht="30" customHeight="1" x14ac:dyDescent="0.2">
      <c r="A137" s="34">
        <v>113</v>
      </c>
      <c r="B137" s="50" t="s">
        <v>297</v>
      </c>
      <c r="C137" s="61"/>
      <c r="D137" s="52" t="s">
        <v>345</v>
      </c>
      <c r="E137" s="62"/>
      <c r="F137" s="62" t="s">
        <v>114</v>
      </c>
      <c r="G137" s="39">
        <v>373584.50640000001</v>
      </c>
      <c r="H137" s="54">
        <v>404704.09578312002</v>
      </c>
      <c r="I137" s="54">
        <v>5263096.6021831203</v>
      </c>
      <c r="J137" s="54">
        <v>246806.33932512</v>
      </c>
      <c r="K137" s="54">
        <v>449401.30684200005</v>
      </c>
      <c r="L137" s="54">
        <v>72875.887596</v>
      </c>
      <c r="M137" s="54">
        <v>145751.775192</v>
      </c>
      <c r="N137" s="54">
        <v>24291.962532000001</v>
      </c>
      <c r="O137" s="54">
        <v>258952.32059112002</v>
      </c>
      <c r="P137" s="54">
        <v>1198079.5920782401</v>
      </c>
      <c r="Q137" s="54">
        <v>6461176.1942613609</v>
      </c>
    </row>
    <row r="138" spans="1:6649" ht="30" customHeight="1" x14ac:dyDescent="0.2">
      <c r="A138" s="34">
        <v>114</v>
      </c>
      <c r="B138" s="50" t="s">
        <v>297</v>
      </c>
      <c r="C138" s="61"/>
      <c r="D138" s="52" t="s">
        <v>345</v>
      </c>
      <c r="E138" s="62"/>
      <c r="F138" s="62" t="s">
        <v>114</v>
      </c>
      <c r="G138" s="39">
        <v>373584.50640000001</v>
      </c>
      <c r="H138" s="54">
        <v>404704.09578312002</v>
      </c>
      <c r="I138" s="54">
        <v>5263096.6021831203</v>
      </c>
      <c r="J138" s="54">
        <v>246806.33932512</v>
      </c>
      <c r="K138" s="54">
        <v>449401.30684200005</v>
      </c>
      <c r="L138" s="54">
        <v>72875.887596</v>
      </c>
      <c r="M138" s="54">
        <v>145751.775192</v>
      </c>
      <c r="N138" s="54">
        <v>24291.962532000001</v>
      </c>
      <c r="O138" s="54">
        <v>258952.32059112002</v>
      </c>
      <c r="P138" s="54">
        <v>1198079.5920782401</v>
      </c>
      <c r="Q138" s="54">
        <v>6461176.1942613609</v>
      </c>
    </row>
    <row r="139" spans="1:6649" ht="30" customHeight="1" x14ac:dyDescent="0.2">
      <c r="A139" s="34">
        <v>115</v>
      </c>
      <c r="B139" s="50" t="s">
        <v>297</v>
      </c>
      <c r="C139" s="61"/>
      <c r="D139" s="52" t="s">
        <v>345</v>
      </c>
      <c r="E139" s="62"/>
      <c r="F139" s="62" t="s">
        <v>114</v>
      </c>
      <c r="G139" s="39">
        <v>373584.50640000001</v>
      </c>
      <c r="H139" s="54">
        <v>404704.09578312002</v>
      </c>
      <c r="I139" s="54">
        <v>5263096.6021831203</v>
      </c>
      <c r="J139" s="54">
        <v>246806.33932512</v>
      </c>
      <c r="K139" s="54">
        <v>449401.30684200005</v>
      </c>
      <c r="L139" s="54">
        <v>72875.887596</v>
      </c>
      <c r="M139" s="54">
        <v>145751.775192</v>
      </c>
      <c r="N139" s="54">
        <v>24291.962532000001</v>
      </c>
      <c r="O139" s="54">
        <v>258952.32059112002</v>
      </c>
      <c r="P139" s="54">
        <v>1198079.5920782401</v>
      </c>
      <c r="Q139" s="54">
        <v>6461176.1942613609</v>
      </c>
    </row>
    <row r="140" spans="1:6649" ht="30" customHeight="1" x14ac:dyDescent="0.2">
      <c r="A140" s="34">
        <v>116</v>
      </c>
      <c r="B140" s="50" t="s">
        <v>297</v>
      </c>
      <c r="C140" s="61"/>
      <c r="D140" s="52" t="s">
        <v>345</v>
      </c>
      <c r="E140" s="62"/>
      <c r="F140" s="62" t="s">
        <v>114</v>
      </c>
      <c r="G140" s="39">
        <v>373584.50640000001</v>
      </c>
      <c r="H140" s="54">
        <v>404704.09578312002</v>
      </c>
      <c r="I140" s="54">
        <v>5263096.6021831203</v>
      </c>
      <c r="J140" s="54">
        <v>246806.33932512</v>
      </c>
      <c r="K140" s="54">
        <v>449401.30684200005</v>
      </c>
      <c r="L140" s="54">
        <v>72875.887596</v>
      </c>
      <c r="M140" s="54">
        <v>145751.775192</v>
      </c>
      <c r="N140" s="54">
        <v>24291.962532000001</v>
      </c>
      <c r="O140" s="54">
        <v>258952.32059112002</v>
      </c>
      <c r="P140" s="54">
        <v>1198079.5920782401</v>
      </c>
      <c r="Q140" s="54">
        <v>6461176.1942613609</v>
      </c>
    </row>
    <row r="141" spans="1:6649" ht="30" customHeight="1" x14ac:dyDescent="0.2">
      <c r="A141" s="34">
        <v>117</v>
      </c>
      <c r="B141" s="50" t="s">
        <v>297</v>
      </c>
      <c r="C141" s="61"/>
      <c r="D141" s="52" t="s">
        <v>345</v>
      </c>
      <c r="E141" s="62"/>
      <c r="F141" s="62" t="s">
        <v>114</v>
      </c>
      <c r="G141" s="39">
        <v>373584.50640000001</v>
      </c>
      <c r="H141" s="54">
        <v>404704.09578312002</v>
      </c>
      <c r="I141" s="54">
        <v>5263096.6021831203</v>
      </c>
      <c r="J141" s="54">
        <v>246806.33932512</v>
      </c>
      <c r="K141" s="54">
        <v>449401.30684200005</v>
      </c>
      <c r="L141" s="54">
        <v>72875.887596</v>
      </c>
      <c r="M141" s="54">
        <v>145751.775192</v>
      </c>
      <c r="N141" s="54">
        <v>24291.962532000001</v>
      </c>
      <c r="O141" s="54">
        <v>258952.32059112002</v>
      </c>
      <c r="P141" s="54">
        <v>1198079.5920782401</v>
      </c>
      <c r="Q141" s="54">
        <v>6461176.1942613609</v>
      </c>
    </row>
    <row r="142" spans="1:6649" s="49" customFormat="1" ht="30" customHeight="1" x14ac:dyDescent="0.2">
      <c r="A142" s="43"/>
      <c r="B142" s="44" t="s">
        <v>348</v>
      </c>
      <c r="C142" s="45"/>
      <c r="D142" s="46"/>
      <c r="E142" s="46"/>
      <c r="F142" s="46"/>
      <c r="G142" s="47">
        <v>12083364.969900001</v>
      </c>
      <c r="H142" s="47">
        <v>13089909.271892669</v>
      </c>
      <c r="I142" s="47">
        <v>170231677.24179274</v>
      </c>
      <c r="J142" s="47">
        <v>7982801.8128709178</v>
      </c>
      <c r="K142" s="47">
        <v>14535613.537215747</v>
      </c>
      <c r="L142" s="47">
        <v>2357126.5195485</v>
      </c>
      <c r="M142" s="47">
        <v>4714253.0390969999</v>
      </c>
      <c r="N142" s="47">
        <v>785708.83984950022</v>
      </c>
      <c r="O142" s="47">
        <v>8375656.2327956706</v>
      </c>
      <c r="P142" s="47">
        <v>38751159.981377341</v>
      </c>
      <c r="Q142" s="47">
        <v>208982837.22317007</v>
      </c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</row>
    <row r="143" spans="1:6649" s="208" customFormat="1" ht="29.25" customHeight="1" thickBot="1" x14ac:dyDescent="0.25">
      <c r="A143" s="208" t="s">
        <v>349</v>
      </c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  <c r="GX143" s="183"/>
      <c r="GY143" s="183"/>
      <c r="GZ143" s="183"/>
      <c r="HA143" s="183"/>
      <c r="HB143" s="183"/>
      <c r="HC143" s="183"/>
      <c r="HD143" s="183"/>
      <c r="HE143" s="183"/>
      <c r="HF143" s="183"/>
      <c r="HG143" s="183"/>
      <c r="HH143" s="183"/>
      <c r="HI143" s="183"/>
      <c r="HJ143" s="183"/>
      <c r="HK143" s="183"/>
      <c r="HL143" s="183"/>
      <c r="HM143" s="183"/>
      <c r="HN143" s="183"/>
      <c r="HO143" s="183"/>
      <c r="HP143" s="183"/>
      <c r="HQ143" s="183"/>
      <c r="HR143" s="183"/>
      <c r="HS143" s="183"/>
      <c r="HT143" s="183"/>
      <c r="HU143" s="183"/>
      <c r="HV143" s="183"/>
      <c r="HW143" s="183"/>
      <c r="HX143" s="183"/>
      <c r="HY143" s="183"/>
      <c r="HZ143" s="183"/>
      <c r="IA143" s="183"/>
      <c r="IB143" s="183"/>
      <c r="IC143" s="183"/>
      <c r="ID143" s="183"/>
      <c r="IE143" s="183"/>
      <c r="IF143" s="183"/>
      <c r="IG143" s="183"/>
      <c r="IH143" s="183"/>
      <c r="II143" s="183"/>
      <c r="IJ143" s="183"/>
      <c r="IK143" s="183"/>
      <c r="IL143" s="183"/>
      <c r="IM143" s="183"/>
      <c r="IN143" s="183"/>
      <c r="IO143" s="183"/>
      <c r="IP143" s="183"/>
      <c r="IQ143" s="183"/>
      <c r="IR143" s="183"/>
      <c r="IS143" s="183"/>
      <c r="IT143" s="183"/>
      <c r="IU143" s="183"/>
      <c r="IV143" s="183"/>
      <c r="IW143" s="183"/>
      <c r="IX143" s="183"/>
      <c r="IY143" s="183"/>
      <c r="IZ143" s="183"/>
      <c r="JA143" s="183"/>
      <c r="JB143" s="183"/>
      <c r="JC143" s="183"/>
      <c r="JD143" s="183"/>
      <c r="JE143" s="183"/>
      <c r="JF143" s="183"/>
      <c r="JG143" s="183"/>
      <c r="JH143" s="183"/>
      <c r="JI143" s="183"/>
      <c r="JJ143" s="183"/>
      <c r="JK143" s="183"/>
      <c r="JL143" s="183"/>
      <c r="JM143" s="183"/>
      <c r="JN143" s="183"/>
      <c r="JO143" s="183"/>
      <c r="JP143" s="183"/>
      <c r="JQ143" s="183"/>
      <c r="JR143" s="183"/>
      <c r="JS143" s="183"/>
      <c r="JT143" s="183"/>
      <c r="JU143" s="183"/>
      <c r="JV143" s="183"/>
      <c r="JW143" s="183"/>
      <c r="JX143" s="183"/>
      <c r="JY143" s="183"/>
      <c r="JZ143" s="183"/>
      <c r="KA143" s="183"/>
      <c r="KB143" s="183"/>
      <c r="KC143" s="183"/>
      <c r="KD143" s="183"/>
      <c r="KE143" s="183"/>
      <c r="KF143" s="183"/>
      <c r="KG143" s="183"/>
      <c r="KH143" s="183"/>
      <c r="KI143" s="183"/>
      <c r="KJ143" s="183"/>
      <c r="KK143" s="183"/>
      <c r="KL143" s="183"/>
      <c r="KM143" s="183"/>
      <c r="KN143" s="183"/>
      <c r="KO143" s="183"/>
      <c r="KP143" s="183"/>
      <c r="KQ143" s="183"/>
      <c r="KR143" s="183"/>
      <c r="KS143" s="183"/>
      <c r="KT143" s="183"/>
      <c r="KU143" s="183"/>
      <c r="KV143" s="183"/>
      <c r="KW143" s="183"/>
      <c r="KX143" s="183"/>
      <c r="KY143" s="183"/>
      <c r="KZ143" s="183"/>
      <c r="LA143" s="183"/>
      <c r="LB143" s="183"/>
      <c r="LC143" s="183"/>
      <c r="LD143" s="183"/>
      <c r="LE143" s="183"/>
      <c r="LF143" s="183"/>
      <c r="LG143" s="183"/>
      <c r="LH143" s="183"/>
      <c r="LI143" s="183"/>
      <c r="LJ143" s="183"/>
      <c r="LK143" s="183"/>
      <c r="LL143" s="183"/>
      <c r="LM143" s="183"/>
      <c r="LN143" s="183"/>
      <c r="LO143" s="183"/>
      <c r="LP143" s="183"/>
      <c r="LQ143" s="183"/>
      <c r="LR143" s="183"/>
      <c r="LS143" s="183"/>
      <c r="LT143" s="183"/>
      <c r="LU143" s="183"/>
      <c r="LV143" s="183"/>
      <c r="LW143" s="183"/>
      <c r="LX143" s="183"/>
      <c r="LY143" s="183"/>
      <c r="LZ143" s="183"/>
      <c r="MA143" s="183"/>
      <c r="MB143" s="183"/>
      <c r="MC143" s="183"/>
      <c r="MD143" s="183"/>
      <c r="ME143" s="183"/>
      <c r="MF143" s="183"/>
      <c r="MG143" s="183"/>
      <c r="MH143" s="183"/>
      <c r="MI143" s="183"/>
      <c r="MJ143" s="183"/>
      <c r="MK143" s="183"/>
      <c r="ML143" s="183"/>
      <c r="MM143" s="183"/>
      <c r="MN143" s="183"/>
      <c r="MO143" s="183"/>
      <c r="MP143" s="183"/>
      <c r="MQ143" s="183"/>
      <c r="MR143" s="183"/>
      <c r="MS143" s="183"/>
      <c r="MT143" s="183"/>
      <c r="MU143" s="183"/>
      <c r="MV143" s="183"/>
      <c r="MW143" s="183"/>
      <c r="MX143" s="183"/>
      <c r="MY143" s="183"/>
      <c r="MZ143" s="183"/>
      <c r="NA143" s="183"/>
      <c r="NB143" s="183"/>
      <c r="NC143" s="183"/>
      <c r="ND143" s="183"/>
      <c r="NE143" s="183"/>
      <c r="NF143" s="183"/>
      <c r="NG143" s="183"/>
      <c r="NH143" s="183"/>
      <c r="NI143" s="183"/>
      <c r="NJ143" s="183"/>
      <c r="NK143" s="183"/>
      <c r="NL143" s="183"/>
      <c r="NM143" s="183"/>
      <c r="NN143" s="183"/>
      <c r="NO143" s="183"/>
      <c r="NP143" s="183"/>
      <c r="NQ143" s="183"/>
      <c r="NR143" s="183"/>
      <c r="NS143" s="183"/>
      <c r="NT143" s="183"/>
      <c r="NU143" s="183"/>
      <c r="NV143" s="183"/>
      <c r="NW143" s="183"/>
      <c r="NX143" s="183"/>
      <c r="NY143" s="183"/>
      <c r="NZ143" s="183"/>
      <c r="OA143" s="183"/>
      <c r="OB143" s="183"/>
      <c r="OC143" s="183"/>
      <c r="OD143" s="183"/>
      <c r="OE143" s="183"/>
      <c r="OF143" s="183"/>
      <c r="OG143" s="183"/>
      <c r="OH143" s="183"/>
      <c r="OI143" s="183"/>
      <c r="OJ143" s="183"/>
      <c r="OK143" s="183"/>
      <c r="OL143" s="183"/>
      <c r="OM143" s="183"/>
      <c r="ON143" s="183"/>
      <c r="OO143" s="183"/>
      <c r="OP143" s="183"/>
      <c r="OQ143" s="183"/>
      <c r="OR143" s="183"/>
      <c r="OS143" s="183"/>
      <c r="OT143" s="183"/>
      <c r="OU143" s="183"/>
      <c r="OV143" s="183"/>
      <c r="OW143" s="183"/>
      <c r="OX143" s="183"/>
      <c r="OY143" s="183"/>
      <c r="OZ143" s="183"/>
      <c r="PA143" s="183"/>
      <c r="PB143" s="183"/>
      <c r="PC143" s="183"/>
      <c r="PD143" s="183"/>
      <c r="PE143" s="183"/>
      <c r="PF143" s="183"/>
      <c r="PG143" s="183"/>
      <c r="PH143" s="183"/>
      <c r="PI143" s="183"/>
      <c r="PJ143" s="183"/>
      <c r="PK143" s="183"/>
      <c r="PL143" s="183"/>
      <c r="PM143" s="183"/>
      <c r="PN143" s="183"/>
      <c r="PO143" s="183"/>
      <c r="PP143" s="183"/>
      <c r="PQ143" s="183"/>
      <c r="PR143" s="183"/>
      <c r="PS143" s="183"/>
      <c r="PT143" s="183"/>
      <c r="PU143" s="183"/>
      <c r="PV143" s="183"/>
      <c r="PW143" s="183"/>
      <c r="PX143" s="183"/>
      <c r="PY143" s="183"/>
      <c r="PZ143" s="183"/>
      <c r="QA143" s="183"/>
      <c r="QB143" s="183"/>
      <c r="QC143" s="183"/>
      <c r="QD143" s="183"/>
      <c r="QE143" s="183"/>
      <c r="QF143" s="183"/>
      <c r="QG143" s="183"/>
      <c r="QH143" s="183"/>
      <c r="QI143" s="183"/>
      <c r="QJ143" s="183"/>
      <c r="QK143" s="183"/>
      <c r="QL143" s="183"/>
      <c r="QM143" s="183"/>
      <c r="QN143" s="183"/>
      <c r="QO143" s="183"/>
      <c r="QP143" s="183"/>
      <c r="QQ143" s="183"/>
      <c r="QR143" s="183"/>
      <c r="QS143" s="183"/>
      <c r="QT143" s="183"/>
      <c r="QU143" s="183"/>
      <c r="QV143" s="183"/>
      <c r="QW143" s="183"/>
      <c r="QX143" s="183"/>
      <c r="QY143" s="183"/>
      <c r="QZ143" s="183"/>
      <c r="RA143" s="183"/>
      <c r="RB143" s="183"/>
      <c r="RC143" s="183"/>
      <c r="RD143" s="183"/>
      <c r="RE143" s="183"/>
      <c r="RF143" s="183"/>
      <c r="RG143" s="183"/>
      <c r="RH143" s="183"/>
      <c r="RI143" s="183"/>
      <c r="RJ143" s="183"/>
      <c r="RK143" s="183"/>
      <c r="RL143" s="183"/>
      <c r="RM143" s="183"/>
      <c r="RN143" s="183"/>
      <c r="RO143" s="183"/>
      <c r="RP143" s="183"/>
      <c r="RQ143" s="183"/>
      <c r="RR143" s="183"/>
      <c r="RS143" s="183"/>
      <c r="RT143" s="183"/>
      <c r="RU143" s="183"/>
      <c r="RV143" s="183"/>
      <c r="RW143" s="183"/>
      <c r="RX143" s="183"/>
      <c r="RY143" s="183"/>
      <c r="RZ143" s="183"/>
      <c r="SA143" s="183"/>
      <c r="SB143" s="183"/>
      <c r="SC143" s="183"/>
      <c r="SD143" s="183"/>
      <c r="SE143" s="183"/>
      <c r="SF143" s="183"/>
      <c r="SG143" s="183"/>
      <c r="SH143" s="183"/>
      <c r="SI143" s="183"/>
      <c r="SJ143" s="183"/>
      <c r="SK143" s="183"/>
      <c r="SL143" s="183"/>
      <c r="SM143" s="183"/>
      <c r="SN143" s="183"/>
      <c r="SO143" s="183"/>
      <c r="SP143" s="183"/>
      <c r="SQ143" s="183"/>
      <c r="SR143" s="183"/>
      <c r="SS143" s="183"/>
      <c r="ST143" s="183"/>
      <c r="SU143" s="183"/>
      <c r="SV143" s="183"/>
      <c r="SW143" s="183"/>
      <c r="SX143" s="183"/>
      <c r="SY143" s="183"/>
      <c r="SZ143" s="183"/>
      <c r="TA143" s="183"/>
      <c r="TB143" s="183"/>
      <c r="TC143" s="183"/>
      <c r="TD143" s="183"/>
      <c r="TE143" s="183"/>
      <c r="TF143" s="183"/>
      <c r="TG143" s="183"/>
      <c r="TH143" s="183"/>
      <c r="TI143" s="183"/>
      <c r="TJ143" s="183"/>
      <c r="TK143" s="183"/>
      <c r="TL143" s="183"/>
      <c r="TM143" s="183"/>
      <c r="TN143" s="183"/>
      <c r="TO143" s="183"/>
      <c r="TP143" s="183"/>
      <c r="TQ143" s="183"/>
      <c r="TR143" s="183"/>
      <c r="TS143" s="183"/>
      <c r="TT143" s="183"/>
      <c r="TU143" s="183"/>
      <c r="TV143" s="183"/>
      <c r="TW143" s="183"/>
      <c r="TX143" s="183"/>
      <c r="TY143" s="183"/>
      <c r="TZ143" s="183"/>
      <c r="UA143" s="183"/>
      <c r="UB143" s="183"/>
      <c r="UC143" s="183"/>
      <c r="UD143" s="183"/>
      <c r="UE143" s="183"/>
      <c r="UF143" s="183"/>
      <c r="UG143" s="183"/>
      <c r="UH143" s="183"/>
      <c r="UI143" s="183"/>
      <c r="UJ143" s="183"/>
      <c r="UK143" s="183"/>
      <c r="UL143" s="183"/>
      <c r="UM143" s="183"/>
      <c r="UN143" s="183"/>
      <c r="UO143" s="183"/>
      <c r="UP143" s="183"/>
      <c r="UQ143" s="183"/>
      <c r="UR143" s="183"/>
      <c r="US143" s="183"/>
      <c r="UT143" s="183"/>
      <c r="UU143" s="183"/>
      <c r="UV143" s="183"/>
      <c r="UW143" s="183"/>
      <c r="UX143" s="183"/>
      <c r="UY143" s="183"/>
      <c r="UZ143" s="183"/>
      <c r="VA143" s="183"/>
      <c r="VB143" s="183"/>
      <c r="VC143" s="183"/>
      <c r="VD143" s="183"/>
      <c r="VE143" s="183"/>
      <c r="VF143" s="183"/>
      <c r="VG143" s="183"/>
      <c r="VH143" s="183"/>
      <c r="VI143" s="183"/>
      <c r="VJ143" s="183"/>
      <c r="VK143" s="183"/>
      <c r="VL143" s="183"/>
      <c r="VM143" s="183"/>
      <c r="VN143" s="183"/>
      <c r="VO143" s="183"/>
      <c r="VP143" s="183"/>
      <c r="VQ143" s="183"/>
      <c r="VR143" s="183"/>
      <c r="VS143" s="183"/>
      <c r="VT143" s="183"/>
      <c r="VU143" s="183"/>
      <c r="VV143" s="183"/>
      <c r="VW143" s="183"/>
      <c r="VX143" s="183"/>
      <c r="VY143" s="183"/>
      <c r="VZ143" s="183"/>
      <c r="WA143" s="183"/>
      <c r="WB143" s="183"/>
      <c r="WC143" s="183"/>
      <c r="WD143" s="183"/>
      <c r="WE143" s="183"/>
      <c r="WF143" s="183"/>
      <c r="WG143" s="183"/>
      <c r="WH143" s="183"/>
      <c r="WI143" s="183"/>
      <c r="WJ143" s="183"/>
      <c r="WK143" s="183"/>
      <c r="WL143" s="183"/>
      <c r="WM143" s="183"/>
      <c r="WN143" s="183"/>
      <c r="WO143" s="183"/>
      <c r="WP143" s="183"/>
      <c r="WQ143" s="183"/>
      <c r="WR143" s="183"/>
      <c r="WS143" s="183"/>
      <c r="WT143" s="183"/>
      <c r="WU143" s="183"/>
      <c r="WV143" s="183"/>
      <c r="WW143" s="183"/>
      <c r="WX143" s="183"/>
      <c r="WY143" s="183"/>
      <c r="WZ143" s="183"/>
      <c r="XA143" s="183"/>
      <c r="XB143" s="183"/>
      <c r="XC143" s="183"/>
      <c r="XD143" s="183"/>
      <c r="XE143" s="183"/>
      <c r="XF143" s="183"/>
      <c r="XG143" s="183"/>
      <c r="XH143" s="183"/>
      <c r="XI143" s="183"/>
      <c r="XJ143" s="183"/>
      <c r="XK143" s="183"/>
      <c r="XL143" s="183"/>
      <c r="XM143" s="183"/>
      <c r="XN143" s="183"/>
      <c r="XO143" s="183"/>
      <c r="XP143" s="183"/>
      <c r="XQ143" s="183"/>
      <c r="XR143" s="183"/>
      <c r="XS143" s="183"/>
      <c r="XT143" s="183"/>
      <c r="XU143" s="183"/>
      <c r="XV143" s="183"/>
      <c r="XW143" s="183"/>
      <c r="XX143" s="183"/>
      <c r="XY143" s="183"/>
      <c r="XZ143" s="183"/>
      <c r="YA143" s="183"/>
      <c r="YB143" s="183"/>
      <c r="YC143" s="183"/>
      <c r="YD143" s="183"/>
      <c r="YE143" s="183"/>
      <c r="YF143" s="183"/>
      <c r="YG143" s="183"/>
      <c r="YH143" s="183"/>
      <c r="YI143" s="183"/>
      <c r="YJ143" s="183"/>
      <c r="YK143" s="183"/>
      <c r="YL143" s="183"/>
      <c r="YM143" s="183"/>
      <c r="YN143" s="183"/>
      <c r="YO143" s="183"/>
      <c r="YP143" s="183"/>
      <c r="YQ143" s="183"/>
      <c r="YR143" s="183"/>
      <c r="YS143" s="183"/>
      <c r="YT143" s="183"/>
      <c r="YU143" s="183"/>
      <c r="YV143" s="183"/>
      <c r="YW143" s="183"/>
      <c r="YX143" s="183"/>
      <c r="YY143" s="183"/>
      <c r="YZ143" s="183"/>
      <c r="ZA143" s="183"/>
      <c r="ZB143" s="183"/>
      <c r="ZC143" s="183"/>
      <c r="ZD143" s="183"/>
      <c r="ZE143" s="183"/>
      <c r="ZF143" s="183"/>
      <c r="ZG143" s="183"/>
      <c r="ZH143" s="183"/>
      <c r="ZI143" s="183"/>
      <c r="ZJ143" s="183"/>
      <c r="ZK143" s="183"/>
      <c r="ZL143" s="183"/>
      <c r="ZM143" s="183"/>
      <c r="ZN143" s="183"/>
      <c r="ZO143" s="183"/>
      <c r="ZP143" s="183"/>
      <c r="ZQ143" s="183"/>
      <c r="ZR143" s="183"/>
      <c r="ZS143" s="183"/>
      <c r="ZT143" s="183"/>
      <c r="ZU143" s="183"/>
      <c r="ZV143" s="183"/>
      <c r="ZW143" s="183"/>
      <c r="ZX143" s="183"/>
      <c r="ZY143" s="183"/>
      <c r="ZZ143" s="183"/>
      <c r="AAA143" s="183"/>
      <c r="AAB143" s="183"/>
      <c r="AAC143" s="183"/>
      <c r="AAD143" s="183"/>
      <c r="AAE143" s="183"/>
      <c r="AAF143" s="183"/>
      <c r="AAG143" s="183"/>
      <c r="AAH143" s="183"/>
      <c r="AAI143" s="183"/>
      <c r="AAJ143" s="183"/>
      <c r="AAK143" s="183"/>
      <c r="AAL143" s="183"/>
      <c r="AAM143" s="183"/>
      <c r="AAN143" s="183"/>
      <c r="AAO143" s="183"/>
      <c r="AAP143" s="183"/>
      <c r="AAQ143" s="183"/>
      <c r="AAR143" s="183"/>
      <c r="AAS143" s="183"/>
      <c r="AAT143" s="183"/>
      <c r="AAU143" s="183"/>
      <c r="AAV143" s="183"/>
      <c r="AAW143" s="183"/>
      <c r="AAX143" s="183"/>
      <c r="AAY143" s="183"/>
      <c r="AAZ143" s="183"/>
      <c r="ABA143" s="183"/>
      <c r="ABB143" s="183"/>
      <c r="ABC143" s="183"/>
      <c r="ABD143" s="183"/>
      <c r="ABE143" s="183"/>
      <c r="ABF143" s="183"/>
      <c r="ABG143" s="183"/>
      <c r="ABH143" s="183"/>
      <c r="ABI143" s="183"/>
      <c r="ABJ143" s="183"/>
      <c r="ABK143" s="183"/>
      <c r="ABL143" s="183"/>
      <c r="ABM143" s="183"/>
      <c r="ABN143" s="183"/>
      <c r="ABO143" s="183"/>
      <c r="ABP143" s="183"/>
      <c r="ABQ143" s="183"/>
      <c r="ABR143" s="183"/>
      <c r="ABS143" s="183"/>
      <c r="ABT143" s="183"/>
      <c r="ABU143" s="183"/>
      <c r="ABV143" s="183"/>
      <c r="ABW143" s="183"/>
      <c r="ABX143" s="183"/>
      <c r="ABY143" s="183"/>
      <c r="ABZ143" s="183"/>
      <c r="ACA143" s="183"/>
      <c r="ACB143" s="183"/>
      <c r="ACC143" s="183"/>
      <c r="ACD143" s="183"/>
      <c r="ACE143" s="183"/>
      <c r="ACF143" s="183"/>
      <c r="ACG143" s="183"/>
      <c r="ACH143" s="183"/>
      <c r="ACI143" s="183"/>
      <c r="ACJ143" s="183"/>
      <c r="ACK143" s="183"/>
      <c r="ACL143" s="183"/>
      <c r="ACM143" s="183"/>
      <c r="ACN143" s="183"/>
      <c r="ACO143" s="183"/>
      <c r="ACP143" s="183"/>
      <c r="ACQ143" s="183"/>
      <c r="ACR143" s="183"/>
      <c r="ACS143" s="183"/>
      <c r="ACT143" s="183"/>
      <c r="ACU143" s="183"/>
      <c r="ACV143" s="183"/>
      <c r="ACW143" s="183"/>
      <c r="ACX143" s="183"/>
      <c r="ACY143" s="183"/>
      <c r="ACZ143" s="183"/>
      <c r="ADA143" s="183"/>
      <c r="ADB143" s="183"/>
      <c r="ADC143" s="183"/>
      <c r="ADD143" s="183"/>
      <c r="ADE143" s="183"/>
      <c r="ADF143" s="183"/>
      <c r="ADG143" s="183"/>
      <c r="ADH143" s="183"/>
      <c r="ADI143" s="183"/>
      <c r="ADJ143" s="183"/>
      <c r="ADK143" s="183"/>
      <c r="ADL143" s="183"/>
      <c r="ADM143" s="183"/>
      <c r="ADN143" s="183"/>
      <c r="ADO143" s="183"/>
      <c r="ADP143" s="183"/>
      <c r="ADQ143" s="183"/>
      <c r="ADR143" s="183"/>
      <c r="ADS143" s="183"/>
      <c r="ADT143" s="183"/>
      <c r="ADU143" s="183"/>
      <c r="ADV143" s="183"/>
      <c r="ADW143" s="183"/>
      <c r="ADX143" s="183"/>
      <c r="ADY143" s="183"/>
      <c r="ADZ143" s="183"/>
      <c r="AEA143" s="183"/>
      <c r="AEB143" s="183"/>
      <c r="AEC143" s="183"/>
      <c r="AED143" s="183"/>
      <c r="AEE143" s="183"/>
      <c r="AEF143" s="183"/>
      <c r="AEG143" s="183"/>
      <c r="AEH143" s="183"/>
      <c r="AEI143" s="183"/>
      <c r="AEJ143" s="183"/>
      <c r="AEK143" s="183"/>
      <c r="AEL143" s="183"/>
      <c r="AEM143" s="183"/>
      <c r="AEN143" s="183"/>
      <c r="AEO143" s="183"/>
      <c r="AEP143" s="183"/>
      <c r="AEQ143" s="183"/>
      <c r="AER143" s="183"/>
      <c r="AES143" s="183"/>
      <c r="AET143" s="183"/>
      <c r="AEU143" s="183"/>
      <c r="AEV143" s="183"/>
      <c r="AEW143" s="183"/>
      <c r="AEX143" s="183"/>
      <c r="AEY143" s="183"/>
      <c r="AEZ143" s="183"/>
      <c r="AFA143" s="183"/>
      <c r="AFB143" s="183"/>
      <c r="AFC143" s="183"/>
      <c r="AFD143" s="183"/>
      <c r="AFE143" s="183"/>
      <c r="AFF143" s="183"/>
      <c r="AFG143" s="183"/>
      <c r="AFH143" s="183"/>
      <c r="AFI143" s="183"/>
      <c r="AFJ143" s="183"/>
      <c r="AFK143" s="183"/>
      <c r="AFL143" s="183"/>
      <c r="AFM143" s="183"/>
      <c r="AFN143" s="183"/>
      <c r="AFO143" s="183"/>
      <c r="AFP143" s="183"/>
      <c r="AFQ143" s="183"/>
      <c r="AFR143" s="183"/>
      <c r="AFS143" s="183"/>
      <c r="AFT143" s="183"/>
      <c r="AFU143" s="183"/>
      <c r="AFV143" s="183"/>
      <c r="AFW143" s="183"/>
      <c r="AFX143" s="183"/>
      <c r="AFY143" s="183"/>
      <c r="AFZ143" s="183"/>
      <c r="AGA143" s="183"/>
      <c r="AGB143" s="183"/>
      <c r="AGC143" s="183"/>
      <c r="AGD143" s="183"/>
      <c r="AGE143" s="183"/>
      <c r="AGF143" s="183"/>
      <c r="AGG143" s="183"/>
      <c r="AGH143" s="183"/>
      <c r="AGI143" s="183"/>
      <c r="AGJ143" s="183"/>
      <c r="AGK143" s="183"/>
      <c r="AGL143" s="183"/>
      <c r="AGM143" s="183"/>
      <c r="AGN143" s="183"/>
      <c r="AGO143" s="183"/>
      <c r="AGP143" s="183"/>
      <c r="AGQ143" s="183"/>
      <c r="AGR143" s="183"/>
      <c r="AGS143" s="183"/>
      <c r="AGT143" s="183"/>
      <c r="AGU143" s="183"/>
      <c r="AGV143" s="183"/>
      <c r="AGW143" s="183"/>
      <c r="AGX143" s="183"/>
      <c r="AGY143" s="183"/>
      <c r="AGZ143" s="183"/>
      <c r="AHA143" s="183"/>
      <c r="AHB143" s="183"/>
      <c r="AHC143" s="183"/>
      <c r="AHD143" s="183"/>
      <c r="AHE143" s="183"/>
      <c r="AHF143" s="183"/>
      <c r="AHG143" s="183"/>
      <c r="AHH143" s="183"/>
      <c r="AHI143" s="183"/>
      <c r="AHJ143" s="183"/>
      <c r="AHK143" s="183"/>
      <c r="AHL143" s="183"/>
      <c r="AHM143" s="183"/>
      <c r="AHN143" s="183"/>
      <c r="AHO143" s="183"/>
      <c r="AHP143" s="183"/>
      <c r="AHQ143" s="183"/>
      <c r="AHR143" s="183"/>
      <c r="AHS143" s="183"/>
      <c r="AHT143" s="183"/>
      <c r="AHU143" s="183"/>
      <c r="AHV143" s="183"/>
      <c r="AHW143" s="183"/>
      <c r="AHX143" s="183"/>
      <c r="AHY143" s="183"/>
      <c r="AHZ143" s="183"/>
      <c r="AIA143" s="183"/>
      <c r="AIB143" s="183"/>
      <c r="AIC143" s="183"/>
      <c r="AID143" s="183"/>
      <c r="AIE143" s="183"/>
      <c r="AIF143" s="183"/>
      <c r="AIG143" s="183"/>
      <c r="AIH143" s="183"/>
      <c r="AII143" s="183"/>
      <c r="AIJ143" s="183"/>
      <c r="AIK143" s="183"/>
      <c r="AIL143" s="183"/>
      <c r="AIM143" s="183"/>
      <c r="AIN143" s="183"/>
      <c r="AIO143" s="183"/>
      <c r="AIP143" s="183"/>
      <c r="AIQ143" s="183"/>
      <c r="AIR143" s="183"/>
      <c r="AIS143" s="183"/>
      <c r="AIT143" s="183"/>
      <c r="AIU143" s="183"/>
      <c r="AIV143" s="183"/>
      <c r="AIW143" s="183"/>
      <c r="AIX143" s="183"/>
      <c r="AIY143" s="183"/>
      <c r="AIZ143" s="183"/>
      <c r="AJA143" s="183"/>
      <c r="AJB143" s="183"/>
      <c r="AJC143" s="183"/>
      <c r="AJD143" s="183"/>
      <c r="AJE143" s="183"/>
      <c r="AJF143" s="183"/>
      <c r="AJG143" s="183"/>
      <c r="AJH143" s="183"/>
      <c r="AJI143" s="183"/>
      <c r="AJJ143" s="183"/>
      <c r="AJK143" s="183"/>
      <c r="AJL143" s="183"/>
      <c r="AJM143" s="183"/>
      <c r="AJN143" s="183"/>
      <c r="AJO143" s="183"/>
      <c r="AJP143" s="183"/>
      <c r="AJQ143" s="183"/>
      <c r="AJR143" s="183"/>
      <c r="AJS143" s="183"/>
      <c r="AJT143" s="183"/>
      <c r="AJU143" s="183"/>
      <c r="AJV143" s="183"/>
      <c r="AJW143" s="183"/>
      <c r="AJX143" s="183"/>
      <c r="AJY143" s="183"/>
      <c r="AJZ143" s="183"/>
      <c r="AKA143" s="183"/>
      <c r="AKB143" s="183"/>
      <c r="AKC143" s="183"/>
      <c r="AKD143" s="183"/>
      <c r="AKE143" s="183"/>
      <c r="AKF143" s="183"/>
      <c r="AKG143" s="183"/>
      <c r="AKH143" s="183"/>
      <c r="AKI143" s="183"/>
      <c r="AKJ143" s="183"/>
      <c r="AKK143" s="183"/>
      <c r="AKL143" s="183"/>
      <c r="AKM143" s="183"/>
      <c r="AKN143" s="183"/>
      <c r="AKO143" s="183"/>
      <c r="AKP143" s="183"/>
      <c r="AKQ143" s="183"/>
      <c r="AKR143" s="183"/>
      <c r="AKS143" s="183"/>
      <c r="AKT143" s="183"/>
      <c r="AKU143" s="183"/>
      <c r="AKV143" s="183"/>
      <c r="AKW143" s="183"/>
      <c r="AKX143" s="183"/>
      <c r="AKY143" s="183"/>
      <c r="AKZ143" s="183"/>
      <c r="ALA143" s="183"/>
      <c r="ALB143" s="183"/>
      <c r="ALC143" s="183"/>
      <c r="ALD143" s="183"/>
      <c r="ALE143" s="183"/>
      <c r="ALF143" s="183"/>
      <c r="ALG143" s="183"/>
      <c r="ALH143" s="183"/>
      <c r="ALI143" s="183"/>
      <c r="ALJ143" s="183"/>
      <c r="ALK143" s="183"/>
      <c r="ALL143" s="183"/>
      <c r="ALM143" s="183"/>
      <c r="ALN143" s="183"/>
      <c r="ALO143" s="183"/>
      <c r="ALP143" s="183"/>
      <c r="ALQ143" s="183"/>
      <c r="ALR143" s="183"/>
      <c r="ALS143" s="183"/>
      <c r="ALT143" s="183"/>
      <c r="ALU143" s="183"/>
      <c r="ALV143" s="183"/>
      <c r="ALW143" s="183"/>
      <c r="ALX143" s="183"/>
      <c r="ALY143" s="183"/>
      <c r="ALZ143" s="183"/>
      <c r="AMA143" s="183"/>
      <c r="AMB143" s="183"/>
      <c r="AMC143" s="183"/>
      <c r="AMD143" s="183"/>
      <c r="AME143" s="183"/>
      <c r="AMF143" s="183"/>
      <c r="AMG143" s="183"/>
      <c r="AMH143" s="183"/>
      <c r="AMI143" s="183"/>
      <c r="AMJ143" s="183"/>
      <c r="AMK143" s="183"/>
      <c r="AML143" s="183"/>
      <c r="AMM143" s="183"/>
      <c r="AMN143" s="183"/>
      <c r="AMO143" s="183"/>
      <c r="AMP143" s="183"/>
      <c r="AMQ143" s="183"/>
      <c r="AMR143" s="183"/>
      <c r="AMS143" s="183"/>
      <c r="AMT143" s="183"/>
      <c r="AMU143" s="183"/>
      <c r="AMV143" s="183"/>
      <c r="AMW143" s="183"/>
      <c r="AMX143" s="183"/>
      <c r="AMY143" s="183"/>
      <c r="AMZ143" s="183"/>
      <c r="ANA143" s="183"/>
      <c r="ANB143" s="183"/>
      <c r="ANC143" s="183"/>
      <c r="AND143" s="183"/>
      <c r="ANE143" s="183"/>
      <c r="ANF143" s="183"/>
      <c r="ANG143" s="183"/>
      <c r="ANH143" s="183"/>
      <c r="ANI143" s="183"/>
      <c r="ANJ143" s="183"/>
      <c r="ANK143" s="183"/>
      <c r="ANL143" s="183"/>
      <c r="ANM143" s="183"/>
      <c r="ANN143" s="183"/>
      <c r="ANO143" s="183"/>
      <c r="ANP143" s="183"/>
      <c r="ANQ143" s="183"/>
      <c r="ANR143" s="183"/>
      <c r="ANS143" s="183"/>
      <c r="ANT143" s="183"/>
      <c r="ANU143" s="183"/>
      <c r="ANV143" s="183"/>
      <c r="ANW143" s="183"/>
      <c r="ANX143" s="183"/>
      <c r="ANY143" s="183"/>
      <c r="ANZ143" s="183"/>
      <c r="AOA143" s="183"/>
      <c r="AOB143" s="183"/>
      <c r="AOC143" s="183"/>
      <c r="AOD143" s="183"/>
      <c r="AOE143" s="183"/>
      <c r="AOF143" s="183"/>
      <c r="AOG143" s="183"/>
      <c r="AOH143" s="183"/>
      <c r="AOI143" s="183"/>
      <c r="AOJ143" s="183"/>
      <c r="AOK143" s="183"/>
      <c r="AOL143" s="183"/>
      <c r="AOM143" s="183"/>
      <c r="AON143" s="183"/>
      <c r="AOO143" s="183"/>
      <c r="AOP143" s="183"/>
      <c r="AOQ143" s="183"/>
      <c r="AOR143" s="183"/>
      <c r="AOS143" s="183"/>
      <c r="AOT143" s="183"/>
      <c r="AOU143" s="183"/>
      <c r="AOV143" s="183"/>
      <c r="AOW143" s="183"/>
      <c r="AOX143" s="183"/>
      <c r="AOY143" s="183"/>
      <c r="AOZ143" s="183"/>
      <c r="APA143" s="183"/>
      <c r="APB143" s="183"/>
      <c r="APC143" s="183"/>
      <c r="APD143" s="183"/>
      <c r="APE143" s="183"/>
      <c r="APF143" s="183"/>
      <c r="APG143" s="183"/>
      <c r="APH143" s="183"/>
      <c r="API143" s="183"/>
      <c r="APJ143" s="183"/>
      <c r="APK143" s="183"/>
      <c r="APL143" s="183"/>
      <c r="APM143" s="183"/>
      <c r="APN143" s="183"/>
      <c r="APO143" s="183"/>
      <c r="APP143" s="183"/>
      <c r="APQ143" s="183"/>
      <c r="APR143" s="183"/>
      <c r="APS143" s="183"/>
      <c r="APT143" s="183"/>
      <c r="APU143" s="183"/>
      <c r="APV143" s="183"/>
      <c r="APW143" s="183"/>
      <c r="APX143" s="183"/>
      <c r="APY143" s="183"/>
      <c r="APZ143" s="183"/>
      <c r="AQA143" s="183"/>
      <c r="AQB143" s="183"/>
      <c r="AQC143" s="183"/>
      <c r="AQD143" s="183"/>
      <c r="AQE143" s="183"/>
      <c r="AQF143" s="183"/>
      <c r="AQG143" s="183"/>
      <c r="AQH143" s="183"/>
      <c r="AQI143" s="183"/>
      <c r="AQJ143" s="183"/>
      <c r="AQK143" s="183"/>
      <c r="AQL143" s="183"/>
      <c r="AQM143" s="183"/>
      <c r="AQN143" s="183"/>
      <c r="AQO143" s="183"/>
      <c r="AQP143" s="183"/>
      <c r="AQQ143" s="183"/>
      <c r="AQR143" s="183"/>
      <c r="AQS143" s="183"/>
      <c r="AQT143" s="183"/>
      <c r="AQU143" s="183"/>
      <c r="AQV143" s="183"/>
      <c r="AQW143" s="183"/>
      <c r="AQX143" s="183"/>
      <c r="AQY143" s="183"/>
      <c r="AQZ143" s="183"/>
      <c r="ARA143" s="183"/>
      <c r="ARB143" s="183"/>
      <c r="ARC143" s="183"/>
      <c r="ARD143" s="183"/>
      <c r="ARE143" s="183"/>
      <c r="ARF143" s="183"/>
      <c r="ARG143" s="183"/>
      <c r="ARH143" s="183"/>
      <c r="ARI143" s="183"/>
      <c r="ARJ143" s="183"/>
      <c r="ARK143" s="183"/>
      <c r="ARL143" s="183"/>
      <c r="ARM143" s="183"/>
      <c r="ARN143" s="183"/>
      <c r="ARO143" s="183"/>
      <c r="ARP143" s="183"/>
      <c r="ARQ143" s="183"/>
      <c r="ARR143" s="183"/>
      <c r="ARS143" s="183"/>
      <c r="ART143" s="183"/>
      <c r="ARU143" s="183"/>
      <c r="ARV143" s="183"/>
      <c r="ARW143" s="183"/>
      <c r="ARX143" s="183"/>
      <c r="ARY143" s="183"/>
      <c r="ARZ143" s="183"/>
      <c r="ASA143" s="183"/>
      <c r="ASB143" s="183"/>
      <c r="ASC143" s="183"/>
      <c r="ASD143" s="183"/>
      <c r="ASE143" s="183"/>
      <c r="ASF143" s="183"/>
      <c r="ASG143" s="183"/>
      <c r="ASH143" s="183"/>
      <c r="ASI143" s="183"/>
      <c r="ASJ143" s="183"/>
      <c r="ASK143" s="183"/>
      <c r="ASL143" s="183"/>
      <c r="ASM143" s="183"/>
      <c r="ASN143" s="183"/>
      <c r="ASO143" s="183"/>
      <c r="ASP143" s="183"/>
      <c r="ASQ143" s="183"/>
      <c r="ASR143" s="183"/>
      <c r="ASS143" s="183"/>
      <c r="AST143" s="183"/>
      <c r="ASU143" s="183"/>
      <c r="ASV143" s="183"/>
      <c r="ASW143" s="183"/>
      <c r="ASX143" s="183"/>
      <c r="ASY143" s="183"/>
      <c r="ASZ143" s="183"/>
      <c r="ATA143" s="183"/>
      <c r="ATB143" s="183"/>
      <c r="ATC143" s="183"/>
      <c r="ATD143" s="183"/>
      <c r="ATE143" s="183"/>
      <c r="ATF143" s="183"/>
      <c r="ATG143" s="183"/>
      <c r="ATH143" s="183"/>
      <c r="ATI143" s="183"/>
      <c r="ATJ143" s="183"/>
      <c r="ATK143" s="183"/>
      <c r="ATL143" s="183"/>
      <c r="ATM143" s="183"/>
      <c r="ATN143" s="183"/>
      <c r="ATO143" s="183"/>
      <c r="ATP143" s="183"/>
      <c r="ATQ143" s="183"/>
      <c r="ATR143" s="183"/>
      <c r="ATS143" s="183"/>
      <c r="ATT143" s="183"/>
      <c r="ATU143" s="183"/>
      <c r="ATV143" s="183"/>
      <c r="ATW143" s="183"/>
      <c r="ATX143" s="183"/>
      <c r="ATY143" s="183"/>
      <c r="ATZ143" s="183"/>
      <c r="AUA143" s="183"/>
      <c r="AUB143" s="183"/>
      <c r="AUC143" s="183"/>
      <c r="AUD143" s="183"/>
      <c r="AUE143" s="183"/>
      <c r="AUF143" s="183"/>
      <c r="AUG143" s="183"/>
      <c r="AUH143" s="183"/>
      <c r="AUI143" s="183"/>
      <c r="AUJ143" s="183"/>
      <c r="AUK143" s="183"/>
      <c r="AUL143" s="183"/>
      <c r="AUM143" s="183"/>
      <c r="AUN143" s="183"/>
      <c r="AUO143" s="183"/>
      <c r="AUP143" s="183"/>
      <c r="AUQ143" s="183"/>
      <c r="AUR143" s="183"/>
      <c r="AUS143" s="183"/>
      <c r="AUT143" s="183"/>
      <c r="AUU143" s="183"/>
      <c r="AUV143" s="183"/>
      <c r="AUW143" s="183"/>
      <c r="AUX143" s="183"/>
      <c r="AUY143" s="183"/>
      <c r="AUZ143" s="183"/>
      <c r="AVA143" s="183"/>
      <c r="AVB143" s="183"/>
      <c r="AVC143" s="183"/>
      <c r="AVD143" s="183"/>
      <c r="AVE143" s="183"/>
      <c r="AVF143" s="183"/>
      <c r="AVG143" s="183"/>
      <c r="AVH143" s="183"/>
      <c r="AVI143" s="183"/>
      <c r="AVJ143" s="183"/>
      <c r="AVK143" s="183"/>
      <c r="AVL143" s="183"/>
      <c r="AVM143" s="183"/>
      <c r="AVN143" s="183"/>
      <c r="AVO143" s="183"/>
      <c r="AVP143" s="183"/>
      <c r="AVQ143" s="183"/>
      <c r="AVR143" s="183"/>
      <c r="AVS143" s="183"/>
      <c r="AVT143" s="183"/>
      <c r="AVU143" s="183"/>
      <c r="AVV143" s="183"/>
      <c r="AVW143" s="183"/>
      <c r="AVX143" s="183"/>
      <c r="AVY143" s="183"/>
      <c r="AVZ143" s="183"/>
      <c r="AWA143" s="183"/>
      <c r="AWB143" s="183"/>
      <c r="AWC143" s="183"/>
      <c r="AWD143" s="183"/>
      <c r="AWE143" s="183"/>
      <c r="AWF143" s="183"/>
      <c r="AWG143" s="183"/>
      <c r="AWH143" s="183"/>
      <c r="AWI143" s="183"/>
      <c r="AWJ143" s="183"/>
      <c r="AWK143" s="183"/>
      <c r="AWL143" s="183"/>
      <c r="AWM143" s="183"/>
      <c r="AWN143" s="183"/>
      <c r="AWO143" s="183"/>
      <c r="AWP143" s="183"/>
      <c r="AWQ143" s="183"/>
      <c r="AWR143" s="183"/>
      <c r="AWS143" s="183"/>
      <c r="AWT143" s="183"/>
      <c r="AWU143" s="183"/>
      <c r="AWV143" s="183"/>
      <c r="AWW143" s="183"/>
      <c r="AWX143" s="183"/>
      <c r="AWY143" s="183"/>
      <c r="AWZ143" s="183"/>
      <c r="AXA143" s="183"/>
      <c r="AXB143" s="183"/>
      <c r="AXC143" s="183"/>
      <c r="AXD143" s="183"/>
      <c r="AXE143" s="183"/>
      <c r="AXF143" s="183"/>
      <c r="AXG143" s="183"/>
      <c r="AXH143" s="183"/>
      <c r="AXI143" s="183"/>
      <c r="AXJ143" s="183"/>
      <c r="AXK143" s="183"/>
      <c r="AXL143" s="183"/>
      <c r="AXM143" s="183"/>
      <c r="AXN143" s="183"/>
      <c r="AXO143" s="183"/>
      <c r="AXP143" s="183"/>
      <c r="AXQ143" s="183"/>
      <c r="AXR143" s="183"/>
      <c r="AXS143" s="183"/>
      <c r="AXT143" s="183"/>
      <c r="AXU143" s="183"/>
      <c r="AXV143" s="183"/>
      <c r="AXW143" s="183"/>
      <c r="AXX143" s="183"/>
      <c r="AXY143" s="183"/>
      <c r="AXZ143" s="183"/>
      <c r="AYA143" s="183"/>
      <c r="AYB143" s="183"/>
      <c r="AYC143" s="183"/>
      <c r="AYD143" s="183"/>
      <c r="AYE143" s="183"/>
      <c r="AYF143" s="183"/>
      <c r="AYG143" s="183"/>
      <c r="AYH143" s="183"/>
      <c r="AYI143" s="183"/>
      <c r="AYJ143" s="183"/>
      <c r="AYK143" s="183"/>
      <c r="AYL143" s="183"/>
      <c r="AYM143" s="183"/>
      <c r="AYN143" s="183"/>
      <c r="AYO143" s="183"/>
      <c r="AYP143" s="183"/>
      <c r="AYQ143" s="183"/>
      <c r="AYR143" s="183"/>
      <c r="AYS143" s="183"/>
      <c r="AYT143" s="183"/>
      <c r="AYU143" s="183"/>
      <c r="AYV143" s="183"/>
      <c r="AYW143" s="183"/>
      <c r="AYX143" s="183"/>
      <c r="AYY143" s="183"/>
      <c r="AYZ143" s="183"/>
      <c r="AZA143" s="183"/>
      <c r="AZB143" s="183"/>
      <c r="AZC143" s="183"/>
      <c r="AZD143" s="183"/>
      <c r="AZE143" s="183"/>
      <c r="AZF143" s="183"/>
      <c r="AZG143" s="183"/>
      <c r="AZH143" s="183"/>
      <c r="AZI143" s="183"/>
      <c r="AZJ143" s="183"/>
      <c r="AZK143" s="183"/>
      <c r="AZL143" s="183"/>
      <c r="AZM143" s="183"/>
      <c r="AZN143" s="183"/>
      <c r="AZO143" s="183"/>
      <c r="AZP143" s="183"/>
      <c r="AZQ143" s="183"/>
      <c r="AZR143" s="183"/>
      <c r="AZS143" s="183"/>
      <c r="AZT143" s="183"/>
      <c r="AZU143" s="183"/>
      <c r="AZV143" s="183"/>
      <c r="AZW143" s="183"/>
      <c r="AZX143" s="183"/>
      <c r="AZY143" s="183"/>
      <c r="AZZ143" s="183"/>
      <c r="BAA143" s="183"/>
      <c r="BAB143" s="183"/>
      <c r="BAC143" s="183"/>
      <c r="BAD143" s="183"/>
      <c r="BAE143" s="183"/>
      <c r="BAF143" s="183"/>
      <c r="BAG143" s="183"/>
      <c r="BAH143" s="183"/>
      <c r="BAI143" s="183"/>
      <c r="BAJ143" s="183"/>
      <c r="BAK143" s="183"/>
      <c r="BAL143" s="183"/>
      <c r="BAM143" s="183"/>
      <c r="BAN143" s="183"/>
      <c r="BAO143" s="183"/>
      <c r="BAP143" s="183"/>
      <c r="BAQ143" s="183"/>
      <c r="BAR143" s="183"/>
      <c r="BAS143" s="183"/>
      <c r="BAT143" s="183"/>
      <c r="BAU143" s="183"/>
      <c r="BAV143" s="183"/>
      <c r="BAW143" s="183"/>
      <c r="BAX143" s="183"/>
      <c r="BAY143" s="183"/>
      <c r="BAZ143" s="183"/>
      <c r="BBA143" s="183"/>
      <c r="BBB143" s="183"/>
      <c r="BBC143" s="183"/>
      <c r="BBD143" s="183"/>
      <c r="BBE143" s="183"/>
      <c r="BBF143" s="183"/>
      <c r="BBG143" s="183"/>
      <c r="BBH143" s="183"/>
      <c r="BBI143" s="183"/>
      <c r="BBJ143" s="183"/>
      <c r="BBK143" s="183"/>
      <c r="BBL143" s="183"/>
      <c r="BBM143" s="183"/>
      <c r="BBN143" s="183"/>
      <c r="BBO143" s="183"/>
      <c r="BBP143" s="183"/>
      <c r="BBQ143" s="183"/>
      <c r="BBR143" s="183"/>
      <c r="BBS143" s="183"/>
      <c r="BBT143" s="183"/>
      <c r="BBU143" s="183"/>
      <c r="BBV143" s="183"/>
      <c r="BBW143" s="183"/>
      <c r="BBX143" s="183"/>
      <c r="BBY143" s="183"/>
      <c r="BBZ143" s="183"/>
      <c r="BCA143" s="183"/>
      <c r="BCB143" s="183"/>
      <c r="BCC143" s="183"/>
      <c r="BCD143" s="183"/>
      <c r="BCE143" s="183"/>
      <c r="BCF143" s="183"/>
      <c r="BCG143" s="183"/>
      <c r="BCH143" s="183"/>
      <c r="BCI143" s="183"/>
      <c r="BCJ143" s="183"/>
      <c r="BCK143" s="183"/>
      <c r="BCL143" s="183"/>
      <c r="BCM143" s="183"/>
      <c r="BCN143" s="183"/>
      <c r="BCO143" s="183"/>
      <c r="BCP143" s="183"/>
      <c r="BCQ143" s="183"/>
      <c r="BCR143" s="183"/>
      <c r="BCS143" s="183"/>
      <c r="BCT143" s="183"/>
      <c r="BCU143" s="183"/>
      <c r="BCV143" s="183"/>
      <c r="BCW143" s="183"/>
      <c r="BCX143" s="183"/>
      <c r="BCY143" s="183"/>
      <c r="BCZ143" s="183"/>
      <c r="BDA143" s="183"/>
      <c r="BDB143" s="183"/>
      <c r="BDC143" s="183"/>
      <c r="BDD143" s="183"/>
      <c r="BDE143" s="183"/>
      <c r="BDF143" s="183"/>
      <c r="BDG143" s="183"/>
      <c r="BDH143" s="183"/>
      <c r="BDI143" s="183"/>
      <c r="BDJ143" s="183"/>
      <c r="BDK143" s="183"/>
      <c r="BDL143" s="183"/>
      <c r="BDM143" s="183"/>
      <c r="BDN143" s="183"/>
      <c r="BDO143" s="183"/>
      <c r="BDP143" s="183"/>
      <c r="BDQ143" s="183"/>
      <c r="BDR143" s="183"/>
      <c r="BDS143" s="183"/>
      <c r="BDT143" s="183"/>
      <c r="BDU143" s="183"/>
      <c r="BDV143" s="183"/>
      <c r="BDW143" s="183"/>
      <c r="BDX143" s="183"/>
      <c r="BDY143" s="183"/>
      <c r="BDZ143" s="183"/>
      <c r="BEA143" s="183"/>
      <c r="BEB143" s="183"/>
      <c r="BEC143" s="183"/>
      <c r="BED143" s="183"/>
      <c r="BEE143" s="183"/>
      <c r="BEF143" s="183"/>
      <c r="BEG143" s="183"/>
      <c r="BEH143" s="183"/>
      <c r="BEI143" s="183"/>
      <c r="BEJ143" s="183"/>
      <c r="BEK143" s="183"/>
      <c r="BEL143" s="183"/>
      <c r="BEM143" s="183"/>
      <c r="BEN143" s="183"/>
      <c r="BEO143" s="183"/>
      <c r="BEP143" s="183"/>
      <c r="BEQ143" s="183"/>
      <c r="BER143" s="183"/>
      <c r="BES143" s="183"/>
      <c r="BET143" s="183"/>
      <c r="BEU143" s="183"/>
      <c r="BEV143" s="183"/>
      <c r="BEW143" s="183"/>
      <c r="BEX143" s="183"/>
      <c r="BEY143" s="183"/>
      <c r="BEZ143" s="183"/>
      <c r="BFA143" s="183"/>
      <c r="BFB143" s="183"/>
      <c r="BFC143" s="183"/>
      <c r="BFD143" s="183"/>
      <c r="BFE143" s="183"/>
      <c r="BFF143" s="183"/>
      <c r="BFG143" s="183"/>
      <c r="BFH143" s="183"/>
      <c r="BFI143" s="183"/>
      <c r="BFJ143" s="183"/>
      <c r="BFK143" s="183"/>
      <c r="BFL143" s="183"/>
      <c r="BFM143" s="183"/>
      <c r="BFN143" s="183"/>
      <c r="BFO143" s="183"/>
      <c r="BFP143" s="183"/>
      <c r="BFQ143" s="183"/>
      <c r="BFR143" s="183"/>
      <c r="BFS143" s="183"/>
      <c r="BFT143" s="183"/>
      <c r="BFU143" s="183"/>
      <c r="BFV143" s="183"/>
      <c r="BFW143" s="183"/>
      <c r="BFX143" s="183"/>
      <c r="BFY143" s="183"/>
      <c r="BFZ143" s="183"/>
      <c r="BGA143" s="183"/>
      <c r="BGB143" s="183"/>
      <c r="BGC143" s="183"/>
      <c r="BGD143" s="183"/>
      <c r="BGE143" s="183"/>
      <c r="BGF143" s="183"/>
      <c r="BGG143" s="183"/>
      <c r="BGH143" s="183"/>
      <c r="BGI143" s="183"/>
      <c r="BGJ143" s="183"/>
      <c r="BGK143" s="183"/>
      <c r="BGL143" s="183"/>
      <c r="BGM143" s="183"/>
      <c r="BGN143" s="183"/>
      <c r="BGO143" s="183"/>
      <c r="BGP143" s="183"/>
      <c r="BGQ143" s="183"/>
      <c r="BGR143" s="183"/>
      <c r="BGS143" s="183"/>
      <c r="BGT143" s="183"/>
      <c r="BGU143" s="183"/>
      <c r="BGV143" s="183"/>
      <c r="BGW143" s="183"/>
      <c r="BGX143" s="183"/>
      <c r="BGY143" s="183"/>
      <c r="BGZ143" s="183"/>
      <c r="BHA143" s="183"/>
      <c r="BHB143" s="183"/>
      <c r="BHC143" s="183"/>
      <c r="BHD143" s="183"/>
      <c r="BHE143" s="183"/>
      <c r="BHF143" s="183"/>
      <c r="BHG143" s="183"/>
      <c r="BHH143" s="183"/>
      <c r="BHI143" s="183"/>
      <c r="BHJ143" s="183"/>
      <c r="BHK143" s="183"/>
      <c r="BHL143" s="183"/>
      <c r="BHM143" s="183"/>
      <c r="BHN143" s="183"/>
      <c r="BHO143" s="183"/>
      <c r="BHP143" s="183"/>
      <c r="BHQ143" s="183"/>
      <c r="BHR143" s="183"/>
      <c r="BHS143" s="183"/>
      <c r="BHT143" s="183"/>
      <c r="BHU143" s="183"/>
      <c r="BHV143" s="183"/>
      <c r="BHW143" s="183"/>
      <c r="BHX143" s="183"/>
      <c r="BHY143" s="183"/>
      <c r="BHZ143" s="183"/>
      <c r="BIA143" s="183"/>
      <c r="BIB143" s="183"/>
      <c r="BIC143" s="183"/>
      <c r="BID143" s="183"/>
      <c r="BIE143" s="183"/>
      <c r="BIF143" s="183"/>
      <c r="BIG143" s="183"/>
      <c r="BIH143" s="183"/>
      <c r="BII143" s="183"/>
      <c r="BIJ143" s="183"/>
      <c r="BIK143" s="183"/>
      <c r="BIL143" s="183"/>
      <c r="BIM143" s="183"/>
      <c r="BIN143" s="183"/>
      <c r="BIO143" s="183"/>
      <c r="BIP143" s="183"/>
      <c r="BIQ143" s="183"/>
      <c r="BIR143" s="183"/>
      <c r="BIS143" s="183"/>
      <c r="BIT143" s="183"/>
      <c r="BIU143" s="183"/>
      <c r="BIV143" s="183"/>
      <c r="BIW143" s="183"/>
      <c r="BIX143" s="183"/>
      <c r="BIY143" s="183"/>
      <c r="BIZ143" s="183"/>
      <c r="BJA143" s="183"/>
      <c r="BJB143" s="183"/>
      <c r="BJC143" s="183"/>
      <c r="BJD143" s="183"/>
      <c r="BJE143" s="183"/>
      <c r="BJF143" s="183"/>
      <c r="BJG143" s="183"/>
      <c r="BJH143" s="183"/>
      <c r="BJI143" s="183"/>
      <c r="BJJ143" s="183"/>
      <c r="BJK143" s="183"/>
      <c r="BJL143" s="183"/>
      <c r="BJM143" s="183"/>
      <c r="BJN143" s="183"/>
      <c r="BJO143" s="183"/>
      <c r="BJP143" s="183"/>
      <c r="BJQ143" s="183"/>
      <c r="BJR143" s="183"/>
      <c r="BJS143" s="183"/>
      <c r="BJT143" s="183"/>
      <c r="BJU143" s="183"/>
      <c r="BJV143" s="183"/>
      <c r="BJW143" s="183"/>
      <c r="BJX143" s="183"/>
      <c r="BJY143" s="183"/>
      <c r="BJZ143" s="183"/>
      <c r="BKA143" s="183"/>
      <c r="BKB143" s="183"/>
      <c r="BKC143" s="183"/>
      <c r="BKD143" s="183"/>
      <c r="BKE143" s="183"/>
      <c r="BKF143" s="183"/>
      <c r="BKG143" s="183"/>
      <c r="BKH143" s="183"/>
      <c r="BKI143" s="183"/>
      <c r="BKJ143" s="183"/>
      <c r="BKK143" s="183"/>
      <c r="BKL143" s="183"/>
      <c r="BKM143" s="183"/>
      <c r="BKN143" s="183"/>
      <c r="BKO143" s="183"/>
      <c r="BKP143" s="183"/>
      <c r="BKQ143" s="183"/>
      <c r="BKR143" s="183"/>
      <c r="BKS143" s="183"/>
      <c r="BKT143" s="183"/>
      <c r="BKU143" s="183"/>
      <c r="BKV143" s="183"/>
      <c r="BKW143" s="183"/>
      <c r="BKX143" s="183"/>
      <c r="BKY143" s="183"/>
      <c r="BKZ143" s="183"/>
      <c r="BLA143" s="183"/>
      <c r="BLB143" s="183"/>
      <c r="BLC143" s="183"/>
      <c r="BLD143" s="183"/>
      <c r="BLE143" s="183"/>
      <c r="BLF143" s="183"/>
      <c r="BLG143" s="183"/>
      <c r="BLH143" s="183"/>
      <c r="BLI143" s="183"/>
      <c r="BLJ143" s="183"/>
      <c r="BLK143" s="183"/>
      <c r="BLL143" s="183"/>
      <c r="BLM143" s="183"/>
      <c r="BLN143" s="183"/>
      <c r="BLO143" s="183"/>
      <c r="BLP143" s="183"/>
      <c r="BLQ143" s="183"/>
      <c r="BLR143" s="183"/>
      <c r="BLS143" s="183"/>
      <c r="BLT143" s="183"/>
      <c r="BLU143" s="183"/>
      <c r="BLV143" s="183"/>
      <c r="BLW143" s="183"/>
      <c r="BLX143" s="183"/>
      <c r="BLY143" s="183"/>
      <c r="BLZ143" s="183"/>
      <c r="BMA143" s="183"/>
      <c r="BMB143" s="183"/>
      <c r="BMC143" s="183"/>
      <c r="BMD143" s="183"/>
      <c r="BME143" s="183"/>
      <c r="BMF143" s="183"/>
      <c r="BMG143" s="183"/>
      <c r="BMH143" s="183"/>
      <c r="BMI143" s="183"/>
      <c r="BMJ143" s="183"/>
      <c r="BMK143" s="183"/>
      <c r="BML143" s="183"/>
      <c r="BMM143" s="183"/>
      <c r="BMN143" s="183"/>
      <c r="BMO143" s="183"/>
      <c r="BMP143" s="183"/>
      <c r="BMQ143" s="183"/>
      <c r="BMR143" s="183"/>
      <c r="BMS143" s="183"/>
      <c r="BMT143" s="183"/>
      <c r="BMU143" s="183"/>
      <c r="BMV143" s="183"/>
      <c r="BMW143" s="183"/>
      <c r="BMX143" s="183"/>
      <c r="BMY143" s="183"/>
      <c r="BMZ143" s="183"/>
      <c r="BNA143" s="183"/>
      <c r="BNB143" s="183"/>
      <c r="BNC143" s="183"/>
      <c r="BND143" s="183"/>
      <c r="BNE143" s="183"/>
      <c r="BNF143" s="183"/>
      <c r="BNG143" s="183"/>
      <c r="BNH143" s="183"/>
      <c r="BNI143" s="183"/>
      <c r="BNJ143" s="183"/>
      <c r="BNK143" s="183"/>
      <c r="BNL143" s="183"/>
      <c r="BNM143" s="183"/>
      <c r="BNN143" s="183"/>
      <c r="BNO143" s="183"/>
      <c r="BNP143" s="183"/>
      <c r="BNQ143" s="183"/>
      <c r="BNR143" s="183"/>
      <c r="BNS143" s="183"/>
      <c r="BNT143" s="183"/>
      <c r="BNU143" s="183"/>
      <c r="BNV143" s="183"/>
      <c r="BNW143" s="183"/>
      <c r="BNX143" s="183"/>
      <c r="BNY143" s="183"/>
      <c r="BNZ143" s="183"/>
      <c r="BOA143" s="183"/>
      <c r="BOB143" s="183"/>
      <c r="BOC143" s="183"/>
      <c r="BOD143" s="183"/>
      <c r="BOE143" s="183"/>
      <c r="BOF143" s="183"/>
      <c r="BOG143" s="183"/>
      <c r="BOH143" s="183"/>
      <c r="BOI143" s="183"/>
      <c r="BOJ143" s="183"/>
      <c r="BOK143" s="183"/>
      <c r="BOL143" s="183"/>
      <c r="BOM143" s="183"/>
      <c r="BON143" s="183"/>
      <c r="BOO143" s="183"/>
      <c r="BOP143" s="183"/>
      <c r="BOQ143" s="183"/>
      <c r="BOR143" s="183"/>
      <c r="BOS143" s="183"/>
      <c r="BOT143" s="183"/>
      <c r="BOU143" s="183"/>
      <c r="BOV143" s="183"/>
      <c r="BOW143" s="183"/>
      <c r="BOX143" s="183"/>
      <c r="BOY143" s="183"/>
      <c r="BOZ143" s="183"/>
      <c r="BPA143" s="183"/>
      <c r="BPB143" s="183"/>
      <c r="BPC143" s="183"/>
      <c r="BPD143" s="183"/>
      <c r="BPE143" s="183"/>
      <c r="BPF143" s="183"/>
      <c r="BPG143" s="183"/>
      <c r="BPH143" s="183"/>
      <c r="BPI143" s="183"/>
      <c r="BPJ143" s="183"/>
      <c r="BPK143" s="183"/>
      <c r="BPL143" s="183"/>
      <c r="BPM143" s="183"/>
      <c r="BPN143" s="183"/>
      <c r="BPO143" s="183"/>
      <c r="BPP143" s="183"/>
      <c r="BPQ143" s="183"/>
      <c r="BPR143" s="183"/>
      <c r="BPS143" s="183"/>
      <c r="BPT143" s="183"/>
      <c r="BPU143" s="183"/>
      <c r="BPV143" s="183"/>
      <c r="BPW143" s="183"/>
      <c r="BPX143" s="183"/>
      <c r="BPY143" s="183"/>
      <c r="BPZ143" s="183"/>
      <c r="BQA143" s="183"/>
      <c r="BQB143" s="183"/>
      <c r="BQC143" s="183"/>
      <c r="BQD143" s="183"/>
      <c r="BQE143" s="183"/>
      <c r="BQF143" s="183"/>
      <c r="BQG143" s="183"/>
      <c r="BQH143" s="183"/>
      <c r="BQI143" s="183"/>
      <c r="BQJ143" s="183"/>
      <c r="BQK143" s="183"/>
      <c r="BQL143" s="183"/>
      <c r="BQM143" s="183"/>
      <c r="BQN143" s="183"/>
      <c r="BQO143" s="183"/>
      <c r="BQP143" s="183"/>
      <c r="BQQ143" s="183"/>
      <c r="BQR143" s="183"/>
      <c r="BQS143" s="183"/>
      <c r="BQT143" s="183"/>
      <c r="BQU143" s="183"/>
      <c r="BQV143" s="183"/>
      <c r="BQW143" s="183"/>
      <c r="BQX143" s="183"/>
      <c r="BQY143" s="183"/>
      <c r="BQZ143" s="183"/>
      <c r="BRA143" s="183"/>
      <c r="BRB143" s="183"/>
      <c r="BRC143" s="183"/>
      <c r="BRD143" s="183"/>
      <c r="BRE143" s="183"/>
      <c r="BRF143" s="183"/>
      <c r="BRG143" s="183"/>
      <c r="BRH143" s="183"/>
      <c r="BRI143" s="183"/>
      <c r="BRJ143" s="183"/>
      <c r="BRK143" s="183"/>
      <c r="BRL143" s="183"/>
      <c r="BRM143" s="183"/>
      <c r="BRN143" s="183"/>
      <c r="BRO143" s="183"/>
      <c r="BRP143" s="183"/>
      <c r="BRQ143" s="183"/>
      <c r="BRR143" s="183"/>
      <c r="BRS143" s="183"/>
      <c r="BRT143" s="183"/>
      <c r="BRU143" s="183"/>
      <c r="BRV143" s="183"/>
      <c r="BRW143" s="183"/>
      <c r="BRX143" s="183"/>
      <c r="BRY143" s="183"/>
      <c r="BRZ143" s="183"/>
      <c r="BSA143" s="183"/>
      <c r="BSB143" s="183"/>
      <c r="BSC143" s="183"/>
      <c r="BSD143" s="183"/>
      <c r="BSE143" s="183"/>
      <c r="BSF143" s="183"/>
      <c r="BSG143" s="183"/>
      <c r="BSH143" s="183"/>
      <c r="BSI143" s="183"/>
      <c r="BSJ143" s="183"/>
      <c r="BSK143" s="183"/>
      <c r="BSL143" s="183"/>
      <c r="BSM143" s="183"/>
      <c r="BSN143" s="183"/>
      <c r="BSO143" s="183"/>
      <c r="BSP143" s="183"/>
      <c r="BSQ143" s="183"/>
      <c r="BSR143" s="183"/>
      <c r="BSS143" s="183"/>
      <c r="BST143" s="183"/>
      <c r="BSU143" s="183"/>
      <c r="BSV143" s="183"/>
      <c r="BSW143" s="183"/>
      <c r="BSX143" s="183"/>
      <c r="BSY143" s="183"/>
      <c r="BSZ143" s="183"/>
      <c r="BTA143" s="183"/>
      <c r="BTB143" s="183"/>
      <c r="BTC143" s="183"/>
      <c r="BTD143" s="183"/>
      <c r="BTE143" s="183"/>
      <c r="BTF143" s="183"/>
      <c r="BTG143" s="183"/>
      <c r="BTH143" s="183"/>
      <c r="BTI143" s="183"/>
      <c r="BTJ143" s="183"/>
      <c r="BTK143" s="183"/>
      <c r="BTL143" s="183"/>
      <c r="BTM143" s="183"/>
      <c r="BTN143" s="183"/>
      <c r="BTO143" s="183"/>
      <c r="BTP143" s="183"/>
      <c r="BTQ143" s="183"/>
      <c r="BTR143" s="183"/>
      <c r="BTS143" s="183"/>
      <c r="BTT143" s="183"/>
      <c r="BTU143" s="183"/>
      <c r="BTV143" s="183"/>
      <c r="BTW143" s="183"/>
      <c r="BTX143" s="183"/>
      <c r="BTY143" s="183"/>
      <c r="BTZ143" s="183"/>
      <c r="BUA143" s="183"/>
      <c r="BUB143" s="183"/>
      <c r="BUC143" s="183"/>
      <c r="BUD143" s="183"/>
      <c r="BUE143" s="183"/>
      <c r="BUF143" s="183"/>
      <c r="BUG143" s="183"/>
      <c r="BUH143" s="183"/>
      <c r="BUI143" s="183"/>
      <c r="BUJ143" s="183"/>
      <c r="BUK143" s="183"/>
      <c r="BUL143" s="183"/>
      <c r="BUM143" s="183"/>
      <c r="BUN143" s="183"/>
      <c r="BUO143" s="183"/>
      <c r="BUP143" s="183"/>
      <c r="BUQ143" s="183"/>
      <c r="BUR143" s="183"/>
      <c r="BUS143" s="183"/>
      <c r="BUT143" s="183"/>
      <c r="BUU143" s="183"/>
      <c r="BUV143" s="183"/>
      <c r="BUW143" s="183"/>
      <c r="BUX143" s="183"/>
      <c r="BUY143" s="183"/>
      <c r="BUZ143" s="183"/>
      <c r="BVA143" s="183"/>
      <c r="BVB143" s="183"/>
      <c r="BVC143" s="183"/>
      <c r="BVD143" s="183"/>
      <c r="BVE143" s="183"/>
      <c r="BVF143" s="183"/>
      <c r="BVG143" s="183"/>
      <c r="BVH143" s="183"/>
      <c r="BVI143" s="183"/>
      <c r="BVJ143" s="183"/>
      <c r="BVK143" s="183"/>
      <c r="BVL143" s="183"/>
      <c r="BVM143" s="183"/>
      <c r="BVN143" s="183"/>
      <c r="BVO143" s="183"/>
      <c r="BVP143" s="183"/>
      <c r="BVQ143" s="183"/>
      <c r="BVR143" s="183"/>
      <c r="BVS143" s="183"/>
      <c r="BVT143" s="183"/>
      <c r="BVU143" s="183"/>
      <c r="BVV143" s="183"/>
      <c r="BVW143" s="183"/>
      <c r="BVX143" s="183"/>
      <c r="BVY143" s="183"/>
      <c r="BVZ143" s="183"/>
      <c r="BWA143" s="183"/>
      <c r="BWB143" s="183"/>
      <c r="BWC143" s="183"/>
      <c r="BWD143" s="183"/>
      <c r="BWE143" s="183"/>
      <c r="BWF143" s="183"/>
      <c r="BWG143" s="183"/>
      <c r="BWH143" s="183"/>
      <c r="BWI143" s="183"/>
      <c r="BWJ143" s="183"/>
      <c r="BWK143" s="183"/>
      <c r="BWL143" s="183"/>
      <c r="BWM143" s="183"/>
      <c r="BWN143" s="183"/>
      <c r="BWO143" s="183"/>
      <c r="BWP143" s="183"/>
      <c r="BWQ143" s="183"/>
      <c r="BWR143" s="183"/>
      <c r="BWS143" s="183"/>
      <c r="BWT143" s="183"/>
      <c r="BWU143" s="183"/>
      <c r="BWV143" s="183"/>
      <c r="BWW143" s="183"/>
      <c r="BWX143" s="183"/>
      <c r="BWY143" s="183"/>
      <c r="BWZ143" s="183"/>
      <c r="BXA143" s="183"/>
      <c r="BXB143" s="183"/>
      <c r="BXC143" s="183"/>
      <c r="BXD143" s="183"/>
      <c r="BXE143" s="183"/>
      <c r="BXF143" s="183"/>
      <c r="BXG143" s="183"/>
      <c r="BXH143" s="183"/>
      <c r="BXI143" s="183"/>
      <c r="BXJ143" s="183"/>
      <c r="BXK143" s="183"/>
      <c r="BXL143" s="183"/>
      <c r="BXM143" s="183"/>
      <c r="BXN143" s="183"/>
      <c r="BXO143" s="183"/>
      <c r="BXP143" s="183"/>
      <c r="BXQ143" s="183"/>
      <c r="BXR143" s="183"/>
      <c r="BXS143" s="183"/>
      <c r="BXT143" s="183"/>
      <c r="BXU143" s="183"/>
      <c r="BXV143" s="183"/>
      <c r="BXW143" s="183"/>
      <c r="BXX143" s="183"/>
      <c r="BXY143" s="183"/>
      <c r="BXZ143" s="183"/>
      <c r="BYA143" s="183"/>
      <c r="BYB143" s="183"/>
      <c r="BYC143" s="183"/>
      <c r="BYD143" s="183"/>
      <c r="BYE143" s="183"/>
      <c r="BYF143" s="183"/>
      <c r="BYG143" s="183"/>
      <c r="BYH143" s="183"/>
      <c r="BYI143" s="183"/>
      <c r="BYJ143" s="183"/>
      <c r="BYK143" s="183"/>
      <c r="BYL143" s="183"/>
      <c r="BYM143" s="183"/>
      <c r="BYN143" s="183"/>
      <c r="BYO143" s="183"/>
      <c r="BYP143" s="183"/>
      <c r="BYQ143" s="183"/>
      <c r="BYR143" s="183"/>
      <c r="BYS143" s="183"/>
      <c r="BYT143" s="183"/>
      <c r="BYU143" s="183"/>
      <c r="BYV143" s="183"/>
      <c r="BYW143" s="183"/>
      <c r="BYX143" s="183"/>
      <c r="BYY143" s="183"/>
      <c r="BYZ143" s="183"/>
      <c r="BZA143" s="183"/>
      <c r="BZB143" s="183"/>
      <c r="BZC143" s="183"/>
      <c r="BZD143" s="183"/>
      <c r="BZE143" s="183"/>
      <c r="BZF143" s="183"/>
      <c r="BZG143" s="183"/>
      <c r="BZH143" s="183"/>
      <c r="BZI143" s="183"/>
      <c r="BZJ143" s="183"/>
      <c r="BZK143" s="183"/>
      <c r="BZL143" s="183"/>
      <c r="BZM143" s="183"/>
      <c r="BZN143" s="183"/>
      <c r="BZO143" s="183"/>
      <c r="BZP143" s="183"/>
      <c r="BZQ143" s="183"/>
      <c r="BZR143" s="183"/>
      <c r="BZS143" s="183"/>
      <c r="BZT143" s="183"/>
      <c r="BZU143" s="183"/>
      <c r="BZV143" s="183"/>
      <c r="BZW143" s="183"/>
      <c r="BZX143" s="183"/>
      <c r="BZY143" s="183"/>
      <c r="BZZ143" s="183"/>
      <c r="CAA143" s="183"/>
      <c r="CAB143" s="183"/>
      <c r="CAC143" s="183"/>
      <c r="CAD143" s="183"/>
      <c r="CAE143" s="183"/>
      <c r="CAF143" s="183"/>
      <c r="CAG143" s="183"/>
      <c r="CAH143" s="183"/>
      <c r="CAI143" s="183"/>
      <c r="CAJ143" s="183"/>
      <c r="CAK143" s="183"/>
      <c r="CAL143" s="183"/>
      <c r="CAM143" s="183"/>
      <c r="CAN143" s="183"/>
      <c r="CAO143" s="183"/>
      <c r="CAP143" s="183"/>
      <c r="CAQ143" s="183"/>
      <c r="CAR143" s="183"/>
      <c r="CAS143" s="183"/>
      <c r="CAT143" s="183"/>
      <c r="CAU143" s="183"/>
      <c r="CAV143" s="183"/>
      <c r="CAW143" s="183"/>
      <c r="CAX143" s="183"/>
      <c r="CAY143" s="183"/>
      <c r="CAZ143" s="183"/>
      <c r="CBA143" s="183"/>
      <c r="CBB143" s="183"/>
      <c r="CBC143" s="183"/>
      <c r="CBD143" s="183"/>
      <c r="CBE143" s="183"/>
      <c r="CBF143" s="183"/>
      <c r="CBG143" s="183"/>
      <c r="CBH143" s="183"/>
      <c r="CBI143" s="183"/>
      <c r="CBJ143" s="183"/>
      <c r="CBK143" s="183"/>
      <c r="CBL143" s="183"/>
      <c r="CBM143" s="183"/>
      <c r="CBN143" s="183"/>
      <c r="CBO143" s="183"/>
      <c r="CBP143" s="183"/>
      <c r="CBQ143" s="183"/>
      <c r="CBR143" s="183"/>
      <c r="CBS143" s="183"/>
      <c r="CBT143" s="183"/>
      <c r="CBU143" s="183"/>
      <c r="CBV143" s="183"/>
      <c r="CBW143" s="183"/>
      <c r="CBX143" s="183"/>
      <c r="CBY143" s="183"/>
      <c r="CBZ143" s="183"/>
      <c r="CCA143" s="183"/>
      <c r="CCB143" s="183"/>
      <c r="CCC143" s="183"/>
      <c r="CCD143" s="183"/>
      <c r="CCE143" s="183"/>
      <c r="CCF143" s="183"/>
      <c r="CCG143" s="183"/>
      <c r="CCH143" s="183"/>
      <c r="CCI143" s="183"/>
      <c r="CCJ143" s="183"/>
      <c r="CCK143" s="183"/>
      <c r="CCL143" s="183"/>
      <c r="CCM143" s="183"/>
      <c r="CCN143" s="183"/>
      <c r="CCO143" s="183"/>
      <c r="CCP143" s="183"/>
      <c r="CCQ143" s="183"/>
      <c r="CCR143" s="183"/>
      <c r="CCS143" s="183"/>
      <c r="CCT143" s="183"/>
      <c r="CCU143" s="183"/>
      <c r="CCV143" s="183"/>
      <c r="CCW143" s="183"/>
      <c r="CCX143" s="183"/>
      <c r="CCY143" s="183"/>
      <c r="CCZ143" s="183"/>
      <c r="CDA143" s="183"/>
      <c r="CDB143" s="183"/>
      <c r="CDC143" s="183"/>
      <c r="CDD143" s="183"/>
      <c r="CDE143" s="183"/>
      <c r="CDF143" s="183"/>
      <c r="CDG143" s="183"/>
      <c r="CDH143" s="183"/>
      <c r="CDI143" s="183"/>
      <c r="CDJ143" s="183"/>
      <c r="CDK143" s="183"/>
      <c r="CDL143" s="183"/>
      <c r="CDM143" s="183"/>
      <c r="CDN143" s="183"/>
      <c r="CDO143" s="183"/>
      <c r="CDP143" s="183"/>
      <c r="CDQ143" s="183"/>
      <c r="CDR143" s="183"/>
      <c r="CDS143" s="183"/>
      <c r="CDT143" s="183"/>
      <c r="CDU143" s="183"/>
      <c r="CDV143" s="183"/>
      <c r="CDW143" s="183"/>
      <c r="CDX143" s="183"/>
      <c r="CDY143" s="183"/>
      <c r="CDZ143" s="183"/>
      <c r="CEA143" s="183"/>
      <c r="CEB143" s="183"/>
      <c r="CEC143" s="183"/>
      <c r="CED143" s="183"/>
      <c r="CEE143" s="183"/>
      <c r="CEF143" s="183"/>
      <c r="CEG143" s="183"/>
      <c r="CEH143" s="183"/>
      <c r="CEI143" s="183"/>
      <c r="CEJ143" s="183"/>
      <c r="CEK143" s="183"/>
      <c r="CEL143" s="183"/>
      <c r="CEM143" s="183"/>
      <c r="CEN143" s="183"/>
      <c r="CEO143" s="183"/>
      <c r="CEP143" s="183"/>
      <c r="CEQ143" s="183"/>
      <c r="CER143" s="183"/>
      <c r="CES143" s="183"/>
      <c r="CET143" s="183"/>
      <c r="CEU143" s="183"/>
      <c r="CEV143" s="183"/>
      <c r="CEW143" s="183"/>
      <c r="CEX143" s="183"/>
      <c r="CEY143" s="183"/>
      <c r="CEZ143" s="183"/>
      <c r="CFA143" s="183"/>
      <c r="CFB143" s="183"/>
      <c r="CFC143" s="183"/>
      <c r="CFD143" s="183"/>
      <c r="CFE143" s="183"/>
      <c r="CFF143" s="183"/>
      <c r="CFG143" s="183"/>
      <c r="CFH143" s="183"/>
      <c r="CFI143" s="183"/>
      <c r="CFJ143" s="183"/>
      <c r="CFK143" s="183"/>
      <c r="CFL143" s="183"/>
      <c r="CFM143" s="183"/>
      <c r="CFN143" s="183"/>
      <c r="CFO143" s="183"/>
      <c r="CFP143" s="183"/>
      <c r="CFQ143" s="183"/>
      <c r="CFR143" s="183"/>
      <c r="CFS143" s="183"/>
      <c r="CFT143" s="183"/>
      <c r="CFU143" s="183"/>
      <c r="CFV143" s="183"/>
      <c r="CFW143" s="183"/>
      <c r="CFX143" s="183"/>
      <c r="CFY143" s="183"/>
      <c r="CFZ143" s="183"/>
      <c r="CGA143" s="183"/>
      <c r="CGB143" s="183"/>
      <c r="CGC143" s="183"/>
      <c r="CGD143" s="183"/>
      <c r="CGE143" s="183"/>
      <c r="CGF143" s="183"/>
      <c r="CGG143" s="183"/>
      <c r="CGH143" s="183"/>
      <c r="CGI143" s="183"/>
      <c r="CGJ143" s="183"/>
      <c r="CGK143" s="183"/>
      <c r="CGL143" s="183"/>
      <c r="CGM143" s="183"/>
      <c r="CGN143" s="183"/>
      <c r="CGO143" s="183"/>
      <c r="CGP143" s="183"/>
      <c r="CGQ143" s="183"/>
      <c r="CGR143" s="183"/>
      <c r="CGS143" s="183"/>
      <c r="CGT143" s="183"/>
      <c r="CGU143" s="183"/>
      <c r="CGV143" s="183"/>
      <c r="CGW143" s="183"/>
      <c r="CGX143" s="183"/>
      <c r="CGY143" s="183"/>
      <c r="CGZ143" s="183"/>
      <c r="CHA143" s="183"/>
      <c r="CHB143" s="183"/>
      <c r="CHC143" s="183"/>
      <c r="CHD143" s="183"/>
      <c r="CHE143" s="183"/>
      <c r="CHF143" s="183"/>
      <c r="CHG143" s="183"/>
      <c r="CHH143" s="183"/>
      <c r="CHI143" s="183"/>
      <c r="CHJ143" s="183"/>
      <c r="CHK143" s="183"/>
      <c r="CHL143" s="183"/>
      <c r="CHM143" s="183"/>
      <c r="CHN143" s="183"/>
      <c r="CHO143" s="183"/>
      <c r="CHP143" s="183"/>
      <c r="CHQ143" s="183"/>
      <c r="CHR143" s="183"/>
      <c r="CHS143" s="183"/>
      <c r="CHT143" s="183"/>
      <c r="CHU143" s="183"/>
      <c r="CHV143" s="183"/>
      <c r="CHW143" s="183"/>
      <c r="CHX143" s="183"/>
      <c r="CHY143" s="183"/>
      <c r="CHZ143" s="183"/>
      <c r="CIA143" s="183"/>
      <c r="CIB143" s="183"/>
      <c r="CIC143" s="183"/>
      <c r="CID143" s="183"/>
      <c r="CIE143" s="183"/>
      <c r="CIF143" s="183"/>
      <c r="CIG143" s="183"/>
      <c r="CIH143" s="183"/>
      <c r="CII143" s="183"/>
      <c r="CIJ143" s="183"/>
      <c r="CIK143" s="183"/>
      <c r="CIL143" s="183"/>
      <c r="CIM143" s="183"/>
      <c r="CIN143" s="183"/>
      <c r="CIO143" s="183"/>
      <c r="CIP143" s="183"/>
      <c r="CIQ143" s="183"/>
      <c r="CIR143" s="183"/>
      <c r="CIS143" s="183"/>
      <c r="CIT143" s="183"/>
      <c r="CIU143" s="183"/>
      <c r="CIV143" s="183"/>
      <c r="CIW143" s="183"/>
      <c r="CIX143" s="183"/>
      <c r="CIY143" s="183"/>
      <c r="CIZ143" s="183"/>
      <c r="CJA143" s="183"/>
      <c r="CJB143" s="183"/>
      <c r="CJC143" s="183"/>
      <c r="CJD143" s="183"/>
      <c r="CJE143" s="183"/>
      <c r="CJF143" s="183"/>
      <c r="CJG143" s="183"/>
      <c r="CJH143" s="183"/>
      <c r="CJI143" s="183"/>
      <c r="CJJ143" s="183"/>
      <c r="CJK143" s="183"/>
      <c r="CJL143" s="183"/>
      <c r="CJM143" s="183"/>
      <c r="CJN143" s="183"/>
      <c r="CJO143" s="183"/>
      <c r="CJP143" s="183"/>
      <c r="CJQ143" s="183"/>
      <c r="CJR143" s="183"/>
      <c r="CJS143" s="183"/>
      <c r="CJT143" s="183"/>
      <c r="CJU143" s="183"/>
      <c r="CJV143" s="183"/>
      <c r="CJW143" s="183"/>
      <c r="CJX143" s="183"/>
      <c r="CJY143" s="183"/>
      <c r="CJZ143" s="183"/>
      <c r="CKA143" s="183"/>
      <c r="CKB143" s="183"/>
      <c r="CKC143" s="183"/>
      <c r="CKD143" s="183"/>
      <c r="CKE143" s="183"/>
      <c r="CKF143" s="183"/>
      <c r="CKG143" s="183"/>
      <c r="CKH143" s="183"/>
      <c r="CKI143" s="183"/>
      <c r="CKJ143" s="183"/>
      <c r="CKK143" s="183"/>
      <c r="CKL143" s="183"/>
      <c r="CKM143" s="183"/>
      <c r="CKN143" s="183"/>
      <c r="CKO143" s="183"/>
      <c r="CKP143" s="183"/>
      <c r="CKQ143" s="183"/>
      <c r="CKR143" s="183"/>
      <c r="CKS143" s="183"/>
      <c r="CKT143" s="183"/>
      <c r="CKU143" s="183"/>
      <c r="CKV143" s="183"/>
      <c r="CKW143" s="183"/>
      <c r="CKX143" s="183"/>
      <c r="CKY143" s="183"/>
      <c r="CKZ143" s="183"/>
      <c r="CLA143" s="183"/>
      <c r="CLB143" s="183"/>
      <c r="CLC143" s="183"/>
      <c r="CLD143" s="183"/>
      <c r="CLE143" s="183"/>
      <c r="CLF143" s="183"/>
      <c r="CLG143" s="183"/>
      <c r="CLH143" s="183"/>
      <c r="CLI143" s="183"/>
      <c r="CLJ143" s="183"/>
      <c r="CLK143" s="183"/>
      <c r="CLL143" s="183"/>
      <c r="CLM143" s="183"/>
      <c r="CLN143" s="183"/>
      <c r="CLO143" s="183"/>
      <c r="CLP143" s="183"/>
      <c r="CLQ143" s="183"/>
      <c r="CLR143" s="183"/>
      <c r="CLS143" s="183"/>
      <c r="CLT143" s="183"/>
      <c r="CLU143" s="183"/>
      <c r="CLV143" s="183"/>
      <c r="CLW143" s="183"/>
      <c r="CLX143" s="183"/>
      <c r="CLY143" s="183"/>
      <c r="CLZ143" s="183"/>
      <c r="CMA143" s="183"/>
      <c r="CMB143" s="183"/>
      <c r="CMC143" s="183"/>
      <c r="CMD143" s="183"/>
      <c r="CME143" s="183"/>
      <c r="CMF143" s="183"/>
      <c r="CMG143" s="183"/>
      <c r="CMH143" s="183"/>
      <c r="CMI143" s="183"/>
      <c r="CMJ143" s="183"/>
      <c r="CMK143" s="183"/>
      <c r="CML143" s="183"/>
      <c r="CMM143" s="183"/>
      <c r="CMN143" s="183"/>
      <c r="CMO143" s="183"/>
      <c r="CMP143" s="183"/>
      <c r="CMQ143" s="183"/>
      <c r="CMR143" s="183"/>
      <c r="CMS143" s="183"/>
      <c r="CMT143" s="183"/>
      <c r="CMU143" s="183"/>
      <c r="CMV143" s="183"/>
      <c r="CMW143" s="183"/>
      <c r="CMX143" s="183"/>
      <c r="CMY143" s="183"/>
      <c r="CMZ143" s="183"/>
      <c r="CNA143" s="183"/>
      <c r="CNB143" s="183"/>
      <c r="CNC143" s="183"/>
      <c r="CND143" s="183"/>
      <c r="CNE143" s="183"/>
      <c r="CNF143" s="183"/>
      <c r="CNG143" s="183"/>
      <c r="CNH143" s="183"/>
      <c r="CNI143" s="183"/>
      <c r="CNJ143" s="183"/>
      <c r="CNK143" s="183"/>
      <c r="CNL143" s="183"/>
      <c r="CNM143" s="183"/>
      <c r="CNN143" s="183"/>
      <c r="CNO143" s="183"/>
      <c r="CNP143" s="183"/>
      <c r="CNQ143" s="183"/>
      <c r="CNR143" s="183"/>
      <c r="CNS143" s="183"/>
      <c r="CNT143" s="183"/>
      <c r="CNU143" s="183"/>
      <c r="CNV143" s="183"/>
      <c r="CNW143" s="183"/>
      <c r="CNX143" s="183"/>
      <c r="CNY143" s="183"/>
      <c r="CNZ143" s="183"/>
      <c r="COA143" s="183"/>
      <c r="COB143" s="183"/>
      <c r="COC143" s="183"/>
      <c r="COD143" s="183"/>
      <c r="COE143" s="183"/>
      <c r="COF143" s="183"/>
      <c r="COG143" s="183"/>
      <c r="COH143" s="183"/>
      <c r="COI143" s="183"/>
      <c r="COJ143" s="183"/>
      <c r="COK143" s="183"/>
      <c r="COL143" s="183"/>
      <c r="COM143" s="183"/>
      <c r="CON143" s="183"/>
      <c r="COO143" s="183"/>
      <c r="COP143" s="183"/>
      <c r="COQ143" s="183"/>
      <c r="COR143" s="183"/>
      <c r="COS143" s="183"/>
      <c r="COT143" s="183"/>
      <c r="COU143" s="183"/>
      <c r="COV143" s="183"/>
      <c r="COW143" s="183"/>
      <c r="COX143" s="183"/>
      <c r="COY143" s="183"/>
      <c r="COZ143" s="183"/>
      <c r="CPA143" s="183"/>
      <c r="CPB143" s="183"/>
      <c r="CPC143" s="183"/>
      <c r="CPD143" s="183"/>
      <c r="CPE143" s="183"/>
      <c r="CPF143" s="183"/>
      <c r="CPG143" s="183"/>
      <c r="CPH143" s="183"/>
      <c r="CPI143" s="183"/>
      <c r="CPJ143" s="183"/>
      <c r="CPK143" s="183"/>
      <c r="CPL143" s="183"/>
      <c r="CPM143" s="183"/>
      <c r="CPN143" s="183"/>
      <c r="CPO143" s="183"/>
      <c r="CPP143" s="183"/>
      <c r="CPQ143" s="183"/>
      <c r="CPR143" s="183"/>
      <c r="CPS143" s="183"/>
      <c r="CPT143" s="183"/>
      <c r="CPU143" s="183"/>
      <c r="CPV143" s="183"/>
      <c r="CPW143" s="183"/>
      <c r="CPX143" s="183"/>
      <c r="CPY143" s="183"/>
      <c r="CPZ143" s="183"/>
      <c r="CQA143" s="183"/>
      <c r="CQB143" s="183"/>
      <c r="CQC143" s="183"/>
      <c r="CQD143" s="183"/>
      <c r="CQE143" s="183"/>
      <c r="CQF143" s="183"/>
      <c r="CQG143" s="183"/>
      <c r="CQH143" s="183"/>
      <c r="CQI143" s="183"/>
      <c r="CQJ143" s="183"/>
      <c r="CQK143" s="183"/>
      <c r="CQL143" s="183"/>
      <c r="CQM143" s="183"/>
      <c r="CQN143" s="183"/>
      <c r="CQO143" s="183"/>
      <c r="CQP143" s="183"/>
      <c r="CQQ143" s="183"/>
      <c r="CQR143" s="183"/>
      <c r="CQS143" s="183"/>
      <c r="CQT143" s="183"/>
      <c r="CQU143" s="183"/>
      <c r="CQV143" s="183"/>
      <c r="CQW143" s="183"/>
      <c r="CQX143" s="183"/>
      <c r="CQY143" s="183"/>
      <c r="CQZ143" s="183"/>
      <c r="CRA143" s="183"/>
      <c r="CRB143" s="183"/>
      <c r="CRC143" s="183"/>
      <c r="CRD143" s="183"/>
      <c r="CRE143" s="183"/>
      <c r="CRF143" s="183"/>
      <c r="CRG143" s="183"/>
      <c r="CRH143" s="183"/>
      <c r="CRI143" s="183"/>
      <c r="CRJ143" s="183"/>
      <c r="CRK143" s="183"/>
      <c r="CRL143" s="183"/>
      <c r="CRM143" s="183"/>
      <c r="CRN143" s="183"/>
      <c r="CRO143" s="183"/>
      <c r="CRP143" s="183"/>
      <c r="CRQ143" s="183"/>
      <c r="CRR143" s="183"/>
      <c r="CRS143" s="183"/>
      <c r="CRT143" s="183"/>
      <c r="CRU143" s="183"/>
      <c r="CRV143" s="183"/>
      <c r="CRW143" s="183"/>
      <c r="CRX143" s="183"/>
      <c r="CRY143" s="183"/>
      <c r="CRZ143" s="183"/>
      <c r="CSA143" s="183"/>
      <c r="CSB143" s="183"/>
      <c r="CSC143" s="183"/>
      <c r="CSD143" s="183"/>
      <c r="CSE143" s="183"/>
      <c r="CSF143" s="183"/>
      <c r="CSG143" s="183"/>
      <c r="CSH143" s="183"/>
      <c r="CSI143" s="183"/>
      <c r="CSJ143" s="183"/>
      <c r="CSK143" s="183"/>
      <c r="CSL143" s="183"/>
      <c r="CSM143" s="183"/>
      <c r="CSN143" s="183"/>
      <c r="CSO143" s="183"/>
      <c r="CSP143" s="183"/>
      <c r="CSQ143" s="183"/>
      <c r="CSR143" s="183"/>
      <c r="CSS143" s="183"/>
      <c r="CST143" s="183"/>
      <c r="CSU143" s="183"/>
      <c r="CSV143" s="183"/>
      <c r="CSW143" s="183"/>
      <c r="CSX143" s="183"/>
      <c r="CSY143" s="183"/>
      <c r="CSZ143" s="183"/>
      <c r="CTA143" s="183"/>
      <c r="CTB143" s="183"/>
      <c r="CTC143" s="183"/>
      <c r="CTD143" s="183"/>
      <c r="CTE143" s="183"/>
      <c r="CTF143" s="183"/>
      <c r="CTG143" s="183"/>
      <c r="CTH143" s="183"/>
      <c r="CTI143" s="183"/>
      <c r="CTJ143" s="183"/>
      <c r="CTK143" s="183"/>
      <c r="CTL143" s="183"/>
      <c r="CTM143" s="183"/>
      <c r="CTN143" s="183"/>
      <c r="CTO143" s="183"/>
      <c r="CTP143" s="183"/>
      <c r="CTQ143" s="183"/>
      <c r="CTR143" s="183"/>
      <c r="CTS143" s="183"/>
      <c r="CTT143" s="183"/>
      <c r="CTU143" s="183"/>
      <c r="CTV143" s="183"/>
      <c r="CTW143" s="183"/>
      <c r="CTX143" s="183"/>
      <c r="CTY143" s="183"/>
      <c r="CTZ143" s="183"/>
      <c r="CUA143" s="183"/>
      <c r="CUB143" s="183"/>
      <c r="CUC143" s="183"/>
      <c r="CUD143" s="183"/>
      <c r="CUE143" s="183"/>
      <c r="CUF143" s="183"/>
      <c r="CUG143" s="183"/>
      <c r="CUH143" s="183"/>
      <c r="CUI143" s="183"/>
      <c r="CUJ143" s="183"/>
      <c r="CUK143" s="183"/>
      <c r="CUL143" s="183"/>
      <c r="CUM143" s="183"/>
      <c r="CUN143" s="183"/>
      <c r="CUO143" s="183"/>
      <c r="CUP143" s="183"/>
      <c r="CUQ143" s="183"/>
      <c r="CUR143" s="183"/>
      <c r="CUS143" s="183"/>
      <c r="CUT143" s="183"/>
      <c r="CUU143" s="183"/>
      <c r="CUV143" s="183"/>
      <c r="CUW143" s="183"/>
      <c r="CUX143" s="183"/>
      <c r="CUY143" s="183"/>
      <c r="CUZ143" s="183"/>
      <c r="CVA143" s="183"/>
      <c r="CVB143" s="183"/>
      <c r="CVC143" s="183"/>
      <c r="CVD143" s="183"/>
      <c r="CVE143" s="183"/>
      <c r="CVF143" s="183"/>
      <c r="CVG143" s="183"/>
      <c r="CVH143" s="183"/>
      <c r="CVI143" s="183"/>
      <c r="CVJ143" s="183"/>
      <c r="CVK143" s="183"/>
      <c r="CVL143" s="183"/>
      <c r="CVM143" s="183"/>
      <c r="CVN143" s="183"/>
      <c r="CVO143" s="183"/>
      <c r="CVP143" s="183"/>
      <c r="CVQ143" s="183"/>
      <c r="CVR143" s="183"/>
      <c r="CVS143" s="183"/>
      <c r="CVT143" s="183"/>
      <c r="CVU143" s="183"/>
      <c r="CVV143" s="183"/>
      <c r="CVW143" s="183"/>
      <c r="CVX143" s="183"/>
      <c r="CVY143" s="183"/>
      <c r="CVZ143" s="183"/>
      <c r="CWA143" s="183"/>
      <c r="CWB143" s="183"/>
      <c r="CWC143" s="183"/>
      <c r="CWD143" s="183"/>
      <c r="CWE143" s="183"/>
      <c r="CWF143" s="183"/>
      <c r="CWG143" s="183"/>
      <c r="CWH143" s="183"/>
      <c r="CWI143" s="183"/>
      <c r="CWJ143" s="183"/>
      <c r="CWK143" s="183"/>
      <c r="CWL143" s="183"/>
      <c r="CWM143" s="183"/>
      <c r="CWN143" s="183"/>
      <c r="CWO143" s="183"/>
      <c r="CWP143" s="183"/>
      <c r="CWQ143" s="183"/>
      <c r="CWR143" s="183"/>
      <c r="CWS143" s="183"/>
      <c r="CWT143" s="183"/>
      <c r="CWU143" s="183"/>
      <c r="CWV143" s="183"/>
      <c r="CWW143" s="183"/>
      <c r="CWX143" s="183"/>
      <c r="CWY143" s="183"/>
      <c r="CWZ143" s="183"/>
      <c r="CXA143" s="183"/>
      <c r="CXB143" s="183"/>
      <c r="CXC143" s="183"/>
      <c r="CXD143" s="183"/>
      <c r="CXE143" s="183"/>
      <c r="CXF143" s="183"/>
      <c r="CXG143" s="183"/>
      <c r="CXH143" s="183"/>
      <c r="CXI143" s="183"/>
      <c r="CXJ143" s="183"/>
      <c r="CXK143" s="183"/>
      <c r="CXL143" s="183"/>
      <c r="CXM143" s="183"/>
      <c r="CXN143" s="183"/>
      <c r="CXO143" s="183"/>
      <c r="CXP143" s="183"/>
      <c r="CXQ143" s="183"/>
      <c r="CXR143" s="183"/>
      <c r="CXS143" s="183"/>
      <c r="CXT143" s="183"/>
      <c r="CXU143" s="183"/>
      <c r="CXV143" s="183"/>
      <c r="CXW143" s="183"/>
      <c r="CXX143" s="183"/>
      <c r="CXY143" s="183"/>
      <c r="CXZ143" s="183"/>
      <c r="CYA143" s="183"/>
      <c r="CYB143" s="183"/>
      <c r="CYC143" s="183"/>
      <c r="CYD143" s="183"/>
      <c r="CYE143" s="183"/>
      <c r="CYF143" s="183"/>
      <c r="CYG143" s="183"/>
      <c r="CYH143" s="183"/>
      <c r="CYI143" s="183"/>
      <c r="CYJ143" s="183"/>
      <c r="CYK143" s="183"/>
      <c r="CYL143" s="183"/>
      <c r="CYM143" s="183"/>
      <c r="CYN143" s="183"/>
      <c r="CYO143" s="183"/>
      <c r="CYP143" s="183"/>
      <c r="CYQ143" s="183"/>
      <c r="CYR143" s="183"/>
      <c r="CYS143" s="183"/>
      <c r="CYT143" s="183"/>
      <c r="CYU143" s="183"/>
      <c r="CYV143" s="183"/>
      <c r="CYW143" s="183"/>
      <c r="CYX143" s="183"/>
      <c r="CYY143" s="183"/>
      <c r="CYZ143" s="183"/>
      <c r="CZA143" s="183"/>
      <c r="CZB143" s="183"/>
      <c r="CZC143" s="183"/>
      <c r="CZD143" s="183"/>
      <c r="CZE143" s="183"/>
      <c r="CZF143" s="183"/>
      <c r="CZG143" s="183"/>
      <c r="CZH143" s="183"/>
      <c r="CZI143" s="183"/>
      <c r="CZJ143" s="183"/>
      <c r="CZK143" s="183"/>
      <c r="CZL143" s="183"/>
      <c r="CZM143" s="183"/>
      <c r="CZN143" s="183"/>
      <c r="CZO143" s="183"/>
      <c r="CZP143" s="183"/>
      <c r="CZQ143" s="183"/>
      <c r="CZR143" s="183"/>
      <c r="CZS143" s="183"/>
      <c r="CZT143" s="183"/>
      <c r="CZU143" s="183"/>
      <c r="CZV143" s="183"/>
      <c r="CZW143" s="183"/>
      <c r="CZX143" s="183"/>
      <c r="CZY143" s="183"/>
      <c r="CZZ143" s="183"/>
      <c r="DAA143" s="183"/>
      <c r="DAB143" s="183"/>
      <c r="DAC143" s="183"/>
      <c r="DAD143" s="183"/>
      <c r="DAE143" s="183"/>
      <c r="DAF143" s="183"/>
      <c r="DAG143" s="183"/>
      <c r="DAH143" s="183"/>
      <c r="DAI143" s="183"/>
      <c r="DAJ143" s="183"/>
      <c r="DAK143" s="183"/>
      <c r="DAL143" s="183"/>
      <c r="DAM143" s="183"/>
      <c r="DAN143" s="183"/>
      <c r="DAO143" s="183"/>
      <c r="DAP143" s="183"/>
      <c r="DAQ143" s="183"/>
      <c r="DAR143" s="183"/>
      <c r="DAS143" s="183"/>
      <c r="DAT143" s="183"/>
      <c r="DAU143" s="183"/>
      <c r="DAV143" s="183"/>
      <c r="DAW143" s="183"/>
      <c r="DAX143" s="183"/>
      <c r="DAY143" s="183"/>
      <c r="DAZ143" s="183"/>
      <c r="DBA143" s="183"/>
      <c r="DBB143" s="183"/>
      <c r="DBC143" s="183"/>
      <c r="DBD143" s="183"/>
      <c r="DBE143" s="183"/>
      <c r="DBF143" s="183"/>
      <c r="DBG143" s="183"/>
      <c r="DBH143" s="183"/>
      <c r="DBI143" s="183"/>
      <c r="DBJ143" s="183"/>
      <c r="DBK143" s="183"/>
      <c r="DBL143" s="183"/>
      <c r="DBM143" s="183"/>
      <c r="DBN143" s="183"/>
      <c r="DBO143" s="183"/>
      <c r="DBP143" s="183"/>
      <c r="DBQ143" s="183"/>
      <c r="DBR143" s="183"/>
      <c r="DBS143" s="183"/>
      <c r="DBT143" s="183"/>
      <c r="DBU143" s="183"/>
      <c r="DBV143" s="183"/>
      <c r="DBW143" s="183"/>
      <c r="DBX143" s="183"/>
      <c r="DBY143" s="183"/>
      <c r="DBZ143" s="183"/>
      <c r="DCA143" s="183"/>
      <c r="DCB143" s="183"/>
      <c r="DCC143" s="183"/>
      <c r="DCD143" s="183"/>
      <c r="DCE143" s="183"/>
      <c r="DCF143" s="183"/>
      <c r="DCG143" s="183"/>
      <c r="DCH143" s="183"/>
      <c r="DCI143" s="183"/>
      <c r="DCJ143" s="183"/>
      <c r="DCK143" s="183"/>
      <c r="DCL143" s="183"/>
      <c r="DCM143" s="183"/>
      <c r="DCN143" s="183"/>
      <c r="DCO143" s="183"/>
      <c r="DCP143" s="183"/>
      <c r="DCQ143" s="183"/>
      <c r="DCR143" s="183"/>
      <c r="DCS143" s="183"/>
      <c r="DCT143" s="183"/>
      <c r="DCU143" s="183"/>
      <c r="DCV143" s="183"/>
      <c r="DCW143" s="183"/>
      <c r="DCX143" s="183"/>
      <c r="DCY143" s="183"/>
      <c r="DCZ143" s="183"/>
      <c r="DDA143" s="183"/>
      <c r="DDB143" s="183"/>
      <c r="DDC143" s="183"/>
      <c r="DDD143" s="183"/>
      <c r="DDE143" s="183"/>
      <c r="DDF143" s="183"/>
      <c r="DDG143" s="183"/>
      <c r="DDH143" s="183"/>
      <c r="DDI143" s="183"/>
      <c r="DDJ143" s="183"/>
      <c r="DDK143" s="183"/>
      <c r="DDL143" s="183"/>
      <c r="DDM143" s="183"/>
      <c r="DDN143" s="183"/>
      <c r="DDO143" s="183"/>
      <c r="DDP143" s="183"/>
      <c r="DDQ143" s="183"/>
      <c r="DDR143" s="183"/>
      <c r="DDS143" s="183"/>
      <c r="DDT143" s="183"/>
      <c r="DDU143" s="183"/>
      <c r="DDV143" s="183"/>
      <c r="DDW143" s="183"/>
      <c r="DDX143" s="183"/>
      <c r="DDY143" s="183"/>
      <c r="DDZ143" s="183"/>
      <c r="DEA143" s="183"/>
      <c r="DEB143" s="183"/>
      <c r="DEC143" s="183"/>
      <c r="DED143" s="183"/>
      <c r="DEE143" s="183"/>
      <c r="DEF143" s="183"/>
      <c r="DEG143" s="183"/>
      <c r="DEH143" s="183"/>
      <c r="DEI143" s="183"/>
      <c r="DEJ143" s="183"/>
      <c r="DEK143" s="183"/>
      <c r="DEL143" s="183"/>
      <c r="DEM143" s="183"/>
      <c r="DEN143" s="183"/>
      <c r="DEO143" s="183"/>
      <c r="DEP143" s="183"/>
      <c r="DEQ143" s="183"/>
      <c r="DER143" s="183"/>
      <c r="DES143" s="183"/>
      <c r="DET143" s="183"/>
      <c r="DEU143" s="183"/>
      <c r="DEV143" s="183"/>
      <c r="DEW143" s="183"/>
      <c r="DEX143" s="183"/>
      <c r="DEY143" s="183"/>
      <c r="DEZ143" s="183"/>
      <c r="DFA143" s="183"/>
      <c r="DFB143" s="183"/>
      <c r="DFC143" s="183"/>
      <c r="DFD143" s="183"/>
      <c r="DFE143" s="183"/>
      <c r="DFF143" s="183"/>
      <c r="DFG143" s="183"/>
      <c r="DFH143" s="183"/>
      <c r="DFI143" s="183"/>
      <c r="DFJ143" s="183"/>
      <c r="DFK143" s="183"/>
      <c r="DFL143" s="183"/>
      <c r="DFM143" s="183"/>
      <c r="DFN143" s="183"/>
      <c r="DFO143" s="183"/>
      <c r="DFP143" s="183"/>
      <c r="DFQ143" s="183"/>
      <c r="DFR143" s="183"/>
      <c r="DFS143" s="183"/>
      <c r="DFT143" s="183"/>
      <c r="DFU143" s="183"/>
      <c r="DFV143" s="183"/>
      <c r="DFW143" s="183"/>
      <c r="DFX143" s="183"/>
      <c r="DFY143" s="183"/>
      <c r="DFZ143" s="183"/>
      <c r="DGA143" s="183"/>
      <c r="DGB143" s="183"/>
      <c r="DGC143" s="183"/>
      <c r="DGD143" s="183"/>
      <c r="DGE143" s="183"/>
      <c r="DGF143" s="183"/>
      <c r="DGG143" s="183"/>
      <c r="DGH143" s="183"/>
      <c r="DGI143" s="183"/>
      <c r="DGJ143" s="183"/>
      <c r="DGK143" s="183"/>
      <c r="DGL143" s="183"/>
      <c r="DGM143" s="183"/>
      <c r="DGN143" s="183"/>
      <c r="DGO143" s="183"/>
      <c r="DGP143" s="183"/>
      <c r="DGQ143" s="183"/>
      <c r="DGR143" s="183"/>
      <c r="DGS143" s="183"/>
      <c r="DGT143" s="183"/>
      <c r="DGU143" s="183"/>
      <c r="DGV143" s="183"/>
      <c r="DGW143" s="183"/>
      <c r="DGX143" s="183"/>
      <c r="DGY143" s="183"/>
      <c r="DGZ143" s="183"/>
      <c r="DHA143" s="183"/>
      <c r="DHB143" s="183"/>
      <c r="DHC143" s="183"/>
      <c r="DHD143" s="183"/>
      <c r="DHE143" s="183"/>
      <c r="DHF143" s="183"/>
      <c r="DHG143" s="183"/>
      <c r="DHH143" s="183"/>
      <c r="DHI143" s="183"/>
      <c r="DHJ143" s="183"/>
      <c r="DHK143" s="183"/>
      <c r="DHL143" s="183"/>
      <c r="DHM143" s="183"/>
      <c r="DHN143" s="183"/>
      <c r="DHO143" s="183"/>
      <c r="DHP143" s="183"/>
      <c r="DHQ143" s="183"/>
      <c r="DHR143" s="183"/>
      <c r="DHS143" s="183"/>
      <c r="DHT143" s="183"/>
      <c r="DHU143" s="183"/>
      <c r="DHV143" s="183"/>
      <c r="DHW143" s="183"/>
      <c r="DHX143" s="183"/>
      <c r="DHY143" s="183"/>
      <c r="DHZ143" s="183"/>
      <c r="DIA143" s="183"/>
      <c r="DIB143" s="183"/>
      <c r="DIC143" s="183"/>
      <c r="DID143" s="183"/>
      <c r="DIE143" s="183"/>
      <c r="DIF143" s="183"/>
      <c r="DIG143" s="183"/>
      <c r="DIH143" s="183"/>
      <c r="DII143" s="183"/>
      <c r="DIJ143" s="183"/>
      <c r="DIK143" s="183"/>
      <c r="DIL143" s="183"/>
      <c r="DIM143" s="183"/>
      <c r="DIN143" s="183"/>
      <c r="DIO143" s="183"/>
      <c r="DIP143" s="183"/>
      <c r="DIQ143" s="183"/>
      <c r="DIR143" s="183"/>
      <c r="DIS143" s="183"/>
      <c r="DIT143" s="183"/>
      <c r="DIU143" s="183"/>
      <c r="DIV143" s="183"/>
      <c r="DIW143" s="183"/>
      <c r="DIX143" s="183"/>
      <c r="DIY143" s="183"/>
      <c r="DIZ143" s="183"/>
      <c r="DJA143" s="183"/>
      <c r="DJB143" s="183"/>
      <c r="DJC143" s="183"/>
      <c r="DJD143" s="183"/>
      <c r="DJE143" s="183"/>
      <c r="DJF143" s="183"/>
      <c r="DJG143" s="183"/>
      <c r="DJH143" s="183"/>
      <c r="DJI143" s="183"/>
      <c r="DJJ143" s="183"/>
      <c r="DJK143" s="183"/>
      <c r="DJL143" s="183"/>
      <c r="DJM143" s="183"/>
      <c r="DJN143" s="183"/>
      <c r="DJO143" s="183"/>
      <c r="DJP143" s="183"/>
      <c r="DJQ143" s="183"/>
      <c r="DJR143" s="183"/>
      <c r="DJS143" s="183"/>
      <c r="DJT143" s="183"/>
      <c r="DJU143" s="183"/>
      <c r="DJV143" s="183"/>
      <c r="DJW143" s="183"/>
      <c r="DJX143" s="183"/>
      <c r="DJY143" s="183"/>
      <c r="DJZ143" s="183"/>
      <c r="DKA143" s="183"/>
      <c r="DKB143" s="183"/>
      <c r="DKC143" s="183"/>
      <c r="DKD143" s="183"/>
      <c r="DKE143" s="183"/>
      <c r="DKF143" s="183"/>
      <c r="DKG143" s="183"/>
      <c r="DKH143" s="183"/>
      <c r="DKI143" s="183"/>
      <c r="DKJ143" s="183"/>
      <c r="DKK143" s="183"/>
      <c r="DKL143" s="183"/>
      <c r="DKM143" s="183"/>
      <c r="DKN143" s="183"/>
      <c r="DKO143" s="183"/>
      <c r="DKP143" s="183"/>
      <c r="DKQ143" s="183"/>
      <c r="DKR143" s="183"/>
      <c r="DKS143" s="183"/>
      <c r="DKT143" s="183"/>
      <c r="DKU143" s="183"/>
      <c r="DKV143" s="183"/>
      <c r="DKW143" s="183"/>
      <c r="DKX143" s="183"/>
      <c r="DKY143" s="183"/>
      <c r="DKZ143" s="183"/>
      <c r="DLA143" s="183"/>
      <c r="DLB143" s="183"/>
      <c r="DLC143" s="183"/>
      <c r="DLD143" s="183"/>
      <c r="DLE143" s="183"/>
      <c r="DLF143" s="183"/>
      <c r="DLG143" s="183"/>
      <c r="DLH143" s="183"/>
      <c r="DLI143" s="183"/>
      <c r="DLJ143" s="183"/>
      <c r="DLK143" s="183"/>
      <c r="DLL143" s="183"/>
      <c r="DLM143" s="183"/>
      <c r="DLN143" s="183"/>
      <c r="DLO143" s="183"/>
      <c r="DLP143" s="183"/>
      <c r="DLQ143" s="183"/>
      <c r="DLR143" s="183"/>
      <c r="DLS143" s="183"/>
      <c r="DLT143" s="183"/>
      <c r="DLU143" s="183"/>
      <c r="DLV143" s="183"/>
      <c r="DLW143" s="183"/>
      <c r="DLX143" s="183"/>
      <c r="DLY143" s="183"/>
      <c r="DLZ143" s="183"/>
      <c r="DMA143" s="183"/>
      <c r="DMB143" s="183"/>
      <c r="DMC143" s="183"/>
      <c r="DMD143" s="183"/>
      <c r="DME143" s="183"/>
      <c r="DMF143" s="183"/>
      <c r="DMG143" s="183"/>
      <c r="DMH143" s="183"/>
      <c r="DMI143" s="183"/>
      <c r="DMJ143" s="183"/>
      <c r="DMK143" s="183"/>
      <c r="DML143" s="183"/>
      <c r="DMM143" s="183"/>
      <c r="DMN143" s="183"/>
      <c r="DMO143" s="183"/>
      <c r="DMP143" s="183"/>
      <c r="DMQ143" s="183"/>
      <c r="DMR143" s="183"/>
      <c r="DMS143" s="183"/>
      <c r="DMT143" s="183"/>
      <c r="DMU143" s="183"/>
      <c r="DMV143" s="183"/>
      <c r="DMW143" s="183"/>
      <c r="DMX143" s="183"/>
      <c r="DMY143" s="183"/>
      <c r="DMZ143" s="183"/>
      <c r="DNA143" s="183"/>
      <c r="DNB143" s="183"/>
      <c r="DNC143" s="183"/>
      <c r="DND143" s="183"/>
      <c r="DNE143" s="183"/>
      <c r="DNF143" s="183"/>
      <c r="DNG143" s="183"/>
      <c r="DNH143" s="183"/>
      <c r="DNI143" s="183"/>
      <c r="DNJ143" s="183"/>
      <c r="DNK143" s="183"/>
      <c r="DNL143" s="183"/>
      <c r="DNM143" s="183"/>
      <c r="DNN143" s="183"/>
      <c r="DNO143" s="183"/>
      <c r="DNP143" s="183"/>
      <c r="DNQ143" s="183"/>
      <c r="DNR143" s="183"/>
      <c r="DNS143" s="183"/>
      <c r="DNT143" s="183"/>
      <c r="DNU143" s="183"/>
      <c r="DNV143" s="183"/>
      <c r="DNW143" s="183"/>
      <c r="DNX143" s="183"/>
      <c r="DNY143" s="183"/>
      <c r="DNZ143" s="183"/>
      <c r="DOA143" s="183"/>
      <c r="DOB143" s="183"/>
      <c r="DOC143" s="183"/>
      <c r="DOD143" s="183"/>
      <c r="DOE143" s="183"/>
      <c r="DOF143" s="183"/>
      <c r="DOG143" s="183"/>
      <c r="DOH143" s="183"/>
      <c r="DOI143" s="183"/>
      <c r="DOJ143" s="183"/>
      <c r="DOK143" s="183"/>
      <c r="DOL143" s="183"/>
      <c r="DOM143" s="183"/>
      <c r="DON143" s="183"/>
      <c r="DOO143" s="183"/>
      <c r="DOP143" s="183"/>
      <c r="DOQ143" s="183"/>
      <c r="DOR143" s="183"/>
      <c r="DOS143" s="183"/>
      <c r="DOT143" s="183"/>
      <c r="DOU143" s="183"/>
      <c r="DOV143" s="183"/>
      <c r="DOW143" s="183"/>
      <c r="DOX143" s="183"/>
      <c r="DOY143" s="183"/>
      <c r="DOZ143" s="183"/>
      <c r="DPA143" s="183"/>
      <c r="DPB143" s="183"/>
      <c r="DPC143" s="183"/>
      <c r="DPD143" s="183"/>
      <c r="DPE143" s="183"/>
      <c r="DPF143" s="183"/>
      <c r="DPG143" s="183"/>
      <c r="DPH143" s="183"/>
      <c r="DPI143" s="183"/>
      <c r="DPJ143" s="183"/>
      <c r="DPK143" s="183"/>
      <c r="DPL143" s="183"/>
      <c r="DPM143" s="183"/>
      <c r="DPN143" s="183"/>
      <c r="DPO143" s="183"/>
      <c r="DPP143" s="183"/>
      <c r="DPQ143" s="183"/>
      <c r="DPR143" s="183"/>
      <c r="DPS143" s="183"/>
      <c r="DPT143" s="183"/>
      <c r="DPU143" s="183"/>
      <c r="DPV143" s="183"/>
      <c r="DPW143" s="183"/>
      <c r="DPX143" s="183"/>
      <c r="DPY143" s="183"/>
      <c r="DPZ143" s="183"/>
      <c r="DQA143" s="183"/>
      <c r="DQB143" s="183"/>
      <c r="DQC143" s="183"/>
      <c r="DQD143" s="183"/>
      <c r="DQE143" s="183"/>
      <c r="DQF143" s="183"/>
      <c r="DQG143" s="183"/>
      <c r="DQH143" s="183"/>
      <c r="DQI143" s="183"/>
      <c r="DQJ143" s="183"/>
      <c r="DQK143" s="183"/>
      <c r="DQL143" s="183"/>
      <c r="DQM143" s="183"/>
      <c r="DQN143" s="183"/>
      <c r="DQO143" s="183"/>
      <c r="DQP143" s="183"/>
      <c r="DQQ143" s="183"/>
      <c r="DQR143" s="183"/>
      <c r="DQS143" s="183"/>
      <c r="DQT143" s="183"/>
      <c r="DQU143" s="183"/>
      <c r="DQV143" s="183"/>
      <c r="DQW143" s="183"/>
      <c r="DQX143" s="183"/>
      <c r="DQY143" s="183"/>
      <c r="DQZ143" s="183"/>
      <c r="DRA143" s="183"/>
      <c r="DRB143" s="183"/>
      <c r="DRC143" s="183"/>
      <c r="DRD143" s="183"/>
      <c r="DRE143" s="183"/>
      <c r="DRF143" s="183"/>
      <c r="DRG143" s="183"/>
      <c r="DRH143" s="183"/>
      <c r="DRI143" s="183"/>
      <c r="DRJ143" s="183"/>
      <c r="DRK143" s="183"/>
      <c r="DRL143" s="183"/>
      <c r="DRM143" s="183"/>
      <c r="DRN143" s="183"/>
      <c r="DRO143" s="183"/>
      <c r="DRP143" s="183"/>
      <c r="DRQ143" s="183"/>
      <c r="DRR143" s="183"/>
      <c r="DRS143" s="183"/>
      <c r="DRT143" s="183"/>
      <c r="DRU143" s="183"/>
      <c r="DRV143" s="183"/>
      <c r="DRW143" s="183"/>
      <c r="DRX143" s="183"/>
      <c r="DRY143" s="183"/>
      <c r="DRZ143" s="183"/>
      <c r="DSA143" s="183"/>
      <c r="DSB143" s="183"/>
      <c r="DSC143" s="183"/>
      <c r="DSD143" s="183"/>
      <c r="DSE143" s="183"/>
      <c r="DSF143" s="183"/>
      <c r="DSG143" s="183"/>
      <c r="DSH143" s="183"/>
      <c r="DSI143" s="183"/>
      <c r="DSJ143" s="183"/>
      <c r="DSK143" s="183"/>
      <c r="DSL143" s="183"/>
      <c r="DSM143" s="183"/>
      <c r="DSN143" s="183"/>
      <c r="DSO143" s="183"/>
      <c r="DSP143" s="183"/>
      <c r="DSQ143" s="183"/>
      <c r="DSR143" s="183"/>
      <c r="DSS143" s="183"/>
      <c r="DST143" s="183"/>
      <c r="DSU143" s="183"/>
      <c r="DSV143" s="183"/>
      <c r="DSW143" s="183"/>
      <c r="DSX143" s="183"/>
      <c r="DSY143" s="183"/>
      <c r="DSZ143" s="183"/>
      <c r="DTA143" s="183"/>
      <c r="DTB143" s="183"/>
      <c r="DTC143" s="183"/>
      <c r="DTD143" s="183"/>
      <c r="DTE143" s="183"/>
      <c r="DTF143" s="183"/>
      <c r="DTG143" s="183"/>
      <c r="DTH143" s="183"/>
      <c r="DTI143" s="183"/>
      <c r="DTJ143" s="183"/>
      <c r="DTK143" s="183"/>
      <c r="DTL143" s="183"/>
      <c r="DTM143" s="183"/>
      <c r="DTN143" s="183"/>
      <c r="DTO143" s="183"/>
      <c r="DTP143" s="183"/>
      <c r="DTQ143" s="183"/>
      <c r="DTR143" s="183"/>
      <c r="DTS143" s="183"/>
      <c r="DTT143" s="183"/>
      <c r="DTU143" s="183"/>
      <c r="DTV143" s="183"/>
      <c r="DTW143" s="183"/>
      <c r="DTX143" s="183"/>
      <c r="DTY143" s="183"/>
      <c r="DTZ143" s="183"/>
      <c r="DUA143" s="183"/>
      <c r="DUB143" s="183"/>
      <c r="DUC143" s="183"/>
      <c r="DUD143" s="183"/>
      <c r="DUE143" s="183"/>
      <c r="DUF143" s="183"/>
      <c r="DUG143" s="183"/>
      <c r="DUH143" s="183"/>
      <c r="DUI143" s="183"/>
      <c r="DUJ143" s="183"/>
      <c r="DUK143" s="183"/>
      <c r="DUL143" s="183"/>
      <c r="DUM143" s="183"/>
      <c r="DUN143" s="183"/>
      <c r="DUO143" s="183"/>
      <c r="DUP143" s="183"/>
      <c r="DUQ143" s="183"/>
      <c r="DUR143" s="183"/>
      <c r="DUS143" s="183"/>
      <c r="DUT143" s="183"/>
      <c r="DUU143" s="183"/>
      <c r="DUV143" s="183"/>
      <c r="DUW143" s="183"/>
      <c r="DUX143" s="183"/>
      <c r="DUY143" s="183"/>
      <c r="DUZ143" s="183"/>
      <c r="DVA143" s="183"/>
      <c r="DVB143" s="183"/>
      <c r="DVC143" s="183"/>
      <c r="DVD143" s="183"/>
      <c r="DVE143" s="183"/>
      <c r="DVF143" s="183"/>
      <c r="DVG143" s="183"/>
      <c r="DVH143" s="183"/>
      <c r="DVI143" s="183"/>
      <c r="DVJ143" s="183"/>
      <c r="DVK143" s="183"/>
      <c r="DVL143" s="183"/>
      <c r="DVM143" s="183"/>
      <c r="DVN143" s="183"/>
      <c r="DVO143" s="183"/>
      <c r="DVP143" s="183"/>
      <c r="DVQ143" s="183"/>
      <c r="DVR143" s="183"/>
      <c r="DVS143" s="183"/>
      <c r="DVT143" s="183"/>
      <c r="DVU143" s="183"/>
      <c r="DVV143" s="183"/>
      <c r="DVW143" s="183"/>
      <c r="DVX143" s="183"/>
      <c r="DVY143" s="183"/>
      <c r="DVZ143" s="183"/>
      <c r="DWA143" s="183"/>
      <c r="DWB143" s="183"/>
      <c r="DWC143" s="183"/>
      <c r="DWD143" s="183"/>
      <c r="DWE143" s="183"/>
      <c r="DWF143" s="183"/>
      <c r="DWG143" s="183"/>
      <c r="DWH143" s="183"/>
      <c r="DWI143" s="183"/>
      <c r="DWJ143" s="183"/>
      <c r="DWK143" s="183"/>
      <c r="DWL143" s="183"/>
      <c r="DWM143" s="183"/>
      <c r="DWN143" s="183"/>
      <c r="DWO143" s="183"/>
      <c r="DWP143" s="183"/>
      <c r="DWQ143" s="183"/>
      <c r="DWR143" s="183"/>
      <c r="DWS143" s="183"/>
      <c r="DWT143" s="183"/>
      <c r="DWU143" s="183"/>
      <c r="DWV143" s="183"/>
      <c r="DWW143" s="183"/>
      <c r="DWX143" s="183"/>
      <c r="DWY143" s="183"/>
      <c r="DWZ143" s="183"/>
      <c r="DXA143" s="183"/>
      <c r="DXB143" s="183"/>
      <c r="DXC143" s="183"/>
      <c r="DXD143" s="183"/>
      <c r="DXE143" s="183"/>
      <c r="DXF143" s="183"/>
      <c r="DXG143" s="183"/>
      <c r="DXH143" s="183"/>
      <c r="DXI143" s="183"/>
      <c r="DXJ143" s="183"/>
      <c r="DXK143" s="183"/>
      <c r="DXL143" s="183"/>
      <c r="DXM143" s="183"/>
      <c r="DXN143" s="183"/>
      <c r="DXO143" s="183"/>
      <c r="DXP143" s="183"/>
      <c r="DXQ143" s="183"/>
      <c r="DXR143" s="183"/>
      <c r="DXS143" s="183"/>
      <c r="DXT143" s="183"/>
      <c r="DXU143" s="183"/>
      <c r="DXV143" s="183"/>
      <c r="DXW143" s="183"/>
      <c r="DXX143" s="183"/>
      <c r="DXY143" s="183"/>
      <c r="DXZ143" s="183"/>
      <c r="DYA143" s="183"/>
      <c r="DYB143" s="183"/>
      <c r="DYC143" s="183"/>
      <c r="DYD143" s="183"/>
      <c r="DYE143" s="183"/>
      <c r="DYF143" s="183"/>
      <c r="DYG143" s="183"/>
      <c r="DYH143" s="183"/>
      <c r="DYI143" s="183"/>
      <c r="DYJ143" s="183"/>
      <c r="DYK143" s="183"/>
      <c r="DYL143" s="183"/>
      <c r="DYM143" s="183"/>
      <c r="DYN143" s="183"/>
      <c r="DYO143" s="183"/>
      <c r="DYP143" s="183"/>
      <c r="DYQ143" s="183"/>
      <c r="DYR143" s="183"/>
      <c r="DYS143" s="183"/>
      <c r="DYT143" s="183"/>
      <c r="DYU143" s="183"/>
      <c r="DYV143" s="183"/>
      <c r="DYW143" s="183"/>
      <c r="DYX143" s="183"/>
      <c r="DYY143" s="183"/>
      <c r="DYZ143" s="183"/>
      <c r="DZA143" s="183"/>
      <c r="DZB143" s="183"/>
      <c r="DZC143" s="183"/>
      <c r="DZD143" s="183"/>
      <c r="DZE143" s="183"/>
      <c r="DZF143" s="183"/>
      <c r="DZG143" s="183"/>
      <c r="DZH143" s="183"/>
      <c r="DZI143" s="183"/>
      <c r="DZJ143" s="183"/>
      <c r="DZK143" s="183"/>
      <c r="DZL143" s="183"/>
      <c r="DZM143" s="183"/>
      <c r="DZN143" s="183"/>
      <c r="DZO143" s="183"/>
      <c r="DZP143" s="183"/>
      <c r="DZQ143" s="183"/>
      <c r="DZR143" s="183"/>
      <c r="DZS143" s="183"/>
      <c r="DZT143" s="183"/>
      <c r="DZU143" s="183"/>
      <c r="DZV143" s="183"/>
      <c r="DZW143" s="183"/>
      <c r="DZX143" s="183"/>
      <c r="DZY143" s="183"/>
      <c r="DZZ143" s="183"/>
      <c r="EAA143" s="183"/>
      <c r="EAB143" s="183"/>
      <c r="EAC143" s="183"/>
      <c r="EAD143" s="183"/>
      <c r="EAE143" s="183"/>
      <c r="EAF143" s="183"/>
      <c r="EAG143" s="183"/>
      <c r="EAH143" s="183"/>
      <c r="EAI143" s="183"/>
      <c r="EAJ143" s="183"/>
      <c r="EAK143" s="183"/>
      <c r="EAL143" s="183"/>
      <c r="EAM143" s="183"/>
      <c r="EAN143" s="183"/>
      <c r="EAO143" s="183"/>
      <c r="EAP143" s="183"/>
      <c r="EAQ143" s="183"/>
      <c r="EAR143" s="183"/>
      <c r="EAS143" s="183"/>
      <c r="EAT143" s="183"/>
      <c r="EAU143" s="183"/>
      <c r="EAV143" s="183"/>
      <c r="EAW143" s="183"/>
      <c r="EAX143" s="183"/>
      <c r="EAY143" s="183"/>
      <c r="EAZ143" s="183"/>
      <c r="EBA143" s="183"/>
      <c r="EBB143" s="183"/>
      <c r="EBC143" s="183"/>
      <c r="EBD143" s="183"/>
      <c r="EBE143" s="183"/>
      <c r="EBF143" s="183"/>
      <c r="EBG143" s="183"/>
      <c r="EBH143" s="183"/>
      <c r="EBI143" s="183"/>
      <c r="EBJ143" s="183"/>
      <c r="EBK143" s="183"/>
      <c r="EBL143" s="183"/>
      <c r="EBM143" s="183"/>
      <c r="EBN143" s="183"/>
      <c r="EBO143" s="183"/>
      <c r="EBP143" s="183"/>
      <c r="EBQ143" s="183"/>
      <c r="EBR143" s="183"/>
      <c r="EBS143" s="183"/>
      <c r="EBT143" s="183"/>
      <c r="EBU143" s="183"/>
      <c r="EBV143" s="183"/>
      <c r="EBW143" s="183"/>
      <c r="EBX143" s="183"/>
      <c r="EBY143" s="183"/>
      <c r="EBZ143" s="183"/>
      <c r="ECA143" s="183"/>
      <c r="ECB143" s="183"/>
      <c r="ECC143" s="183"/>
      <c r="ECD143" s="183"/>
      <c r="ECE143" s="183"/>
      <c r="ECF143" s="183"/>
      <c r="ECG143" s="183"/>
      <c r="ECH143" s="183"/>
      <c r="ECI143" s="183"/>
      <c r="ECJ143" s="183"/>
      <c r="ECK143" s="183"/>
      <c r="ECL143" s="183"/>
      <c r="ECM143" s="183"/>
      <c r="ECN143" s="183"/>
      <c r="ECO143" s="183"/>
      <c r="ECP143" s="183"/>
      <c r="ECQ143" s="183"/>
      <c r="ECR143" s="183"/>
      <c r="ECS143" s="183"/>
      <c r="ECT143" s="183"/>
      <c r="ECU143" s="183"/>
      <c r="ECV143" s="183"/>
      <c r="ECW143" s="183"/>
      <c r="ECX143" s="183"/>
      <c r="ECY143" s="183"/>
      <c r="ECZ143" s="183"/>
      <c r="EDA143" s="183"/>
      <c r="EDB143" s="183"/>
      <c r="EDC143" s="183"/>
      <c r="EDD143" s="183"/>
      <c r="EDE143" s="183"/>
      <c r="EDF143" s="183"/>
      <c r="EDG143" s="183"/>
      <c r="EDH143" s="183"/>
      <c r="EDI143" s="183"/>
      <c r="EDJ143" s="183"/>
      <c r="EDK143" s="183"/>
      <c r="EDL143" s="183"/>
      <c r="EDM143" s="183"/>
      <c r="EDN143" s="183"/>
      <c r="EDO143" s="183"/>
      <c r="EDP143" s="183"/>
      <c r="EDQ143" s="183"/>
      <c r="EDR143" s="183"/>
      <c r="EDS143" s="183"/>
      <c r="EDT143" s="183"/>
      <c r="EDU143" s="183"/>
      <c r="EDV143" s="183"/>
      <c r="EDW143" s="183"/>
      <c r="EDX143" s="183"/>
      <c r="EDY143" s="183"/>
      <c r="EDZ143" s="183"/>
      <c r="EEA143" s="183"/>
      <c r="EEB143" s="183"/>
      <c r="EEC143" s="183"/>
      <c r="EED143" s="183"/>
      <c r="EEE143" s="183"/>
      <c r="EEF143" s="183"/>
      <c r="EEG143" s="183"/>
      <c r="EEH143" s="183"/>
      <c r="EEI143" s="183"/>
      <c r="EEJ143" s="183"/>
      <c r="EEK143" s="183"/>
      <c r="EEL143" s="183"/>
      <c r="EEM143" s="183"/>
      <c r="EEN143" s="183"/>
      <c r="EEO143" s="183"/>
      <c r="EEP143" s="183"/>
      <c r="EEQ143" s="183"/>
      <c r="EER143" s="183"/>
      <c r="EES143" s="183"/>
      <c r="EET143" s="183"/>
      <c r="EEU143" s="183"/>
      <c r="EEV143" s="183"/>
      <c r="EEW143" s="183"/>
      <c r="EEX143" s="183"/>
      <c r="EEY143" s="183"/>
      <c r="EEZ143" s="183"/>
      <c r="EFA143" s="183"/>
      <c r="EFB143" s="183"/>
      <c r="EFC143" s="183"/>
      <c r="EFD143" s="183"/>
      <c r="EFE143" s="183"/>
      <c r="EFF143" s="183"/>
      <c r="EFG143" s="183"/>
      <c r="EFH143" s="183"/>
      <c r="EFI143" s="183"/>
      <c r="EFJ143" s="183"/>
      <c r="EFK143" s="183"/>
      <c r="EFL143" s="183"/>
      <c r="EFM143" s="183"/>
      <c r="EFN143" s="183"/>
      <c r="EFO143" s="183"/>
      <c r="EFP143" s="183"/>
      <c r="EFQ143" s="183"/>
      <c r="EFR143" s="183"/>
      <c r="EFS143" s="183"/>
      <c r="EFT143" s="183"/>
      <c r="EFU143" s="183"/>
      <c r="EFV143" s="183"/>
      <c r="EFW143" s="183"/>
      <c r="EFX143" s="183"/>
      <c r="EFY143" s="183"/>
      <c r="EFZ143" s="183"/>
      <c r="EGA143" s="183"/>
      <c r="EGB143" s="183"/>
      <c r="EGC143" s="183"/>
      <c r="EGD143" s="183"/>
      <c r="EGE143" s="183"/>
      <c r="EGF143" s="183"/>
      <c r="EGG143" s="183"/>
      <c r="EGH143" s="183"/>
      <c r="EGI143" s="183"/>
      <c r="EGJ143" s="183"/>
      <c r="EGK143" s="183"/>
      <c r="EGL143" s="183"/>
      <c r="EGM143" s="183"/>
      <c r="EGN143" s="183"/>
      <c r="EGO143" s="183"/>
      <c r="EGP143" s="183"/>
      <c r="EGQ143" s="183"/>
      <c r="EGR143" s="183"/>
      <c r="EGS143" s="183"/>
      <c r="EGT143" s="183"/>
      <c r="EGU143" s="183"/>
      <c r="EGV143" s="183"/>
      <c r="EGW143" s="183"/>
      <c r="EGX143" s="183"/>
      <c r="EGY143" s="183"/>
      <c r="EGZ143" s="183"/>
      <c r="EHA143" s="183"/>
      <c r="EHB143" s="183"/>
      <c r="EHC143" s="183"/>
      <c r="EHD143" s="183"/>
      <c r="EHE143" s="183"/>
      <c r="EHF143" s="183"/>
      <c r="EHG143" s="183"/>
      <c r="EHH143" s="183"/>
      <c r="EHI143" s="183"/>
      <c r="EHJ143" s="183"/>
      <c r="EHK143" s="183"/>
      <c r="EHL143" s="183"/>
      <c r="EHM143" s="183"/>
      <c r="EHN143" s="183"/>
      <c r="EHO143" s="183"/>
      <c r="EHP143" s="183"/>
      <c r="EHQ143" s="183"/>
      <c r="EHR143" s="183"/>
      <c r="EHS143" s="183"/>
      <c r="EHT143" s="183"/>
      <c r="EHU143" s="183"/>
      <c r="EHV143" s="183"/>
      <c r="EHW143" s="183"/>
      <c r="EHX143" s="183"/>
      <c r="EHY143" s="183"/>
      <c r="EHZ143" s="183"/>
      <c r="EIA143" s="183"/>
      <c r="EIB143" s="183"/>
      <c r="EIC143" s="183"/>
      <c r="EID143" s="183"/>
      <c r="EIE143" s="183"/>
      <c r="EIF143" s="183"/>
      <c r="EIG143" s="183"/>
      <c r="EIH143" s="183"/>
      <c r="EII143" s="183"/>
      <c r="EIJ143" s="183"/>
      <c r="EIK143" s="183"/>
      <c r="EIL143" s="183"/>
      <c r="EIM143" s="183"/>
      <c r="EIN143" s="183"/>
      <c r="EIO143" s="183"/>
      <c r="EIP143" s="183"/>
      <c r="EIQ143" s="183"/>
      <c r="EIR143" s="183"/>
      <c r="EIS143" s="183"/>
      <c r="EIT143" s="183"/>
      <c r="EIU143" s="183"/>
      <c r="EIV143" s="183"/>
      <c r="EIW143" s="183"/>
      <c r="EIX143" s="183"/>
      <c r="EIY143" s="183"/>
      <c r="EIZ143" s="183"/>
      <c r="EJA143" s="183"/>
      <c r="EJB143" s="183"/>
      <c r="EJC143" s="183"/>
      <c r="EJD143" s="183"/>
      <c r="EJE143" s="183"/>
      <c r="EJF143" s="183"/>
      <c r="EJG143" s="183"/>
      <c r="EJH143" s="183"/>
      <c r="EJI143" s="183"/>
      <c r="EJJ143" s="183"/>
      <c r="EJK143" s="183"/>
      <c r="EJL143" s="183"/>
      <c r="EJM143" s="183"/>
      <c r="EJN143" s="183"/>
      <c r="EJO143" s="183"/>
      <c r="EJP143" s="183"/>
      <c r="EJQ143" s="183"/>
      <c r="EJR143" s="183"/>
      <c r="EJS143" s="183"/>
      <c r="EJT143" s="183"/>
      <c r="EJU143" s="183"/>
      <c r="EJV143" s="183"/>
      <c r="EJW143" s="183"/>
      <c r="EJX143" s="183"/>
      <c r="EJY143" s="183"/>
      <c r="EJZ143" s="183"/>
      <c r="EKA143" s="183"/>
      <c r="EKB143" s="183"/>
      <c r="EKC143" s="183"/>
      <c r="EKD143" s="183"/>
      <c r="EKE143" s="183"/>
      <c r="EKF143" s="183"/>
      <c r="EKG143" s="183"/>
      <c r="EKH143" s="183"/>
      <c r="EKI143" s="183"/>
      <c r="EKJ143" s="183"/>
      <c r="EKK143" s="183"/>
      <c r="EKL143" s="183"/>
      <c r="EKM143" s="183"/>
      <c r="EKN143" s="183"/>
      <c r="EKO143" s="183"/>
      <c r="EKP143" s="183"/>
      <c r="EKQ143" s="183"/>
      <c r="EKR143" s="183"/>
      <c r="EKS143" s="183"/>
      <c r="EKT143" s="183"/>
      <c r="EKU143" s="183"/>
      <c r="EKV143" s="183"/>
      <c r="EKW143" s="183"/>
      <c r="EKX143" s="183"/>
      <c r="EKY143" s="183"/>
      <c r="EKZ143" s="183"/>
      <c r="ELA143" s="183"/>
      <c r="ELB143" s="183"/>
      <c r="ELC143" s="183"/>
      <c r="ELD143" s="183"/>
      <c r="ELE143" s="183"/>
      <c r="ELF143" s="183"/>
      <c r="ELG143" s="183"/>
      <c r="ELH143" s="183"/>
      <c r="ELI143" s="183"/>
      <c r="ELJ143" s="183"/>
      <c r="ELK143" s="183"/>
      <c r="ELL143" s="183"/>
      <c r="ELM143" s="183"/>
      <c r="ELN143" s="183"/>
      <c r="ELO143" s="183"/>
      <c r="ELP143" s="183"/>
      <c r="ELQ143" s="183"/>
      <c r="ELR143" s="183"/>
      <c r="ELS143" s="183"/>
      <c r="ELT143" s="183"/>
      <c r="ELU143" s="183"/>
      <c r="ELV143" s="183"/>
      <c r="ELW143" s="183"/>
      <c r="ELX143" s="183"/>
      <c r="ELY143" s="183"/>
      <c r="ELZ143" s="183"/>
      <c r="EMA143" s="183"/>
      <c r="EMB143" s="183"/>
      <c r="EMC143" s="183"/>
      <c r="EMD143" s="183"/>
      <c r="EME143" s="183"/>
      <c r="EMF143" s="183"/>
      <c r="EMG143" s="183"/>
      <c r="EMH143" s="183"/>
      <c r="EMI143" s="183"/>
      <c r="EMJ143" s="183"/>
      <c r="EMK143" s="183"/>
      <c r="EML143" s="183"/>
      <c r="EMM143" s="183"/>
      <c r="EMN143" s="183"/>
      <c r="EMO143" s="183"/>
      <c r="EMP143" s="183"/>
      <c r="EMQ143" s="183"/>
      <c r="EMR143" s="183"/>
      <c r="EMS143" s="183"/>
      <c r="EMT143" s="183"/>
      <c r="EMU143" s="183"/>
      <c r="EMV143" s="183"/>
      <c r="EMW143" s="183"/>
      <c r="EMX143" s="183"/>
      <c r="EMY143" s="183"/>
      <c r="EMZ143" s="183"/>
      <c r="ENA143" s="183"/>
      <c r="ENB143" s="183"/>
      <c r="ENC143" s="183"/>
      <c r="END143" s="183"/>
      <c r="ENE143" s="183"/>
      <c r="ENF143" s="183"/>
      <c r="ENG143" s="183"/>
      <c r="ENH143" s="183"/>
      <c r="ENI143" s="183"/>
      <c r="ENJ143" s="183"/>
      <c r="ENK143" s="183"/>
      <c r="ENL143" s="183"/>
      <c r="ENM143" s="183"/>
      <c r="ENN143" s="183"/>
      <c r="ENO143" s="183"/>
      <c r="ENP143" s="183"/>
      <c r="ENQ143" s="183"/>
      <c r="ENR143" s="183"/>
      <c r="ENS143" s="183"/>
      <c r="ENT143" s="183"/>
      <c r="ENU143" s="183"/>
      <c r="ENV143" s="183"/>
      <c r="ENW143" s="183"/>
      <c r="ENX143" s="183"/>
      <c r="ENY143" s="183"/>
      <c r="ENZ143" s="183"/>
      <c r="EOA143" s="183"/>
      <c r="EOB143" s="183"/>
      <c r="EOC143" s="183"/>
      <c r="EOD143" s="183"/>
      <c r="EOE143" s="183"/>
      <c r="EOF143" s="183"/>
      <c r="EOG143" s="183"/>
      <c r="EOH143" s="183"/>
      <c r="EOI143" s="183"/>
      <c r="EOJ143" s="183"/>
      <c r="EOK143" s="183"/>
      <c r="EOL143" s="183"/>
      <c r="EOM143" s="183"/>
      <c r="EON143" s="183"/>
      <c r="EOO143" s="183"/>
      <c r="EOP143" s="183"/>
      <c r="EOQ143" s="183"/>
      <c r="EOR143" s="183"/>
      <c r="EOS143" s="183"/>
      <c r="EOT143" s="183"/>
      <c r="EOU143" s="183"/>
      <c r="EOV143" s="183"/>
      <c r="EOW143" s="183"/>
      <c r="EOX143" s="183"/>
      <c r="EOY143" s="183"/>
      <c r="EOZ143" s="183"/>
      <c r="EPA143" s="183"/>
      <c r="EPB143" s="183"/>
      <c r="EPC143" s="183"/>
      <c r="EPD143" s="183"/>
      <c r="EPE143" s="183"/>
      <c r="EPF143" s="183"/>
      <c r="EPG143" s="183"/>
      <c r="EPH143" s="183"/>
      <c r="EPI143" s="183"/>
      <c r="EPJ143" s="183"/>
      <c r="EPK143" s="183"/>
      <c r="EPL143" s="183"/>
      <c r="EPM143" s="183"/>
      <c r="EPN143" s="183"/>
      <c r="EPO143" s="183"/>
      <c r="EPP143" s="183"/>
      <c r="EPQ143" s="183"/>
      <c r="EPR143" s="183"/>
      <c r="EPS143" s="183"/>
      <c r="EPT143" s="183"/>
      <c r="EPU143" s="183"/>
      <c r="EPV143" s="183"/>
      <c r="EPW143" s="183"/>
      <c r="EPX143" s="183"/>
      <c r="EPY143" s="183"/>
      <c r="EPZ143" s="183"/>
      <c r="EQA143" s="183"/>
      <c r="EQB143" s="183"/>
      <c r="EQC143" s="183"/>
      <c r="EQD143" s="183"/>
      <c r="EQE143" s="183"/>
      <c r="EQF143" s="183"/>
      <c r="EQG143" s="183"/>
      <c r="EQH143" s="183"/>
      <c r="EQI143" s="183"/>
      <c r="EQJ143" s="183"/>
      <c r="EQK143" s="183"/>
      <c r="EQL143" s="183"/>
      <c r="EQM143" s="183"/>
      <c r="EQN143" s="183"/>
      <c r="EQO143" s="183"/>
      <c r="EQP143" s="183"/>
      <c r="EQQ143" s="183"/>
      <c r="EQR143" s="183"/>
      <c r="EQS143" s="183"/>
      <c r="EQT143" s="183"/>
      <c r="EQU143" s="183"/>
      <c r="EQV143" s="183"/>
      <c r="EQW143" s="183"/>
      <c r="EQX143" s="183"/>
      <c r="EQY143" s="183"/>
      <c r="EQZ143" s="183"/>
      <c r="ERA143" s="183"/>
      <c r="ERB143" s="183"/>
      <c r="ERC143" s="183"/>
      <c r="ERD143" s="183"/>
      <c r="ERE143" s="183"/>
      <c r="ERF143" s="183"/>
      <c r="ERG143" s="183"/>
      <c r="ERH143" s="183"/>
      <c r="ERI143" s="183"/>
      <c r="ERJ143" s="183"/>
      <c r="ERK143" s="183"/>
      <c r="ERL143" s="183"/>
      <c r="ERM143" s="183"/>
      <c r="ERN143" s="183"/>
      <c r="ERO143" s="183"/>
      <c r="ERP143" s="183"/>
      <c r="ERQ143" s="183"/>
      <c r="ERR143" s="183"/>
      <c r="ERS143" s="183"/>
      <c r="ERT143" s="183"/>
      <c r="ERU143" s="183"/>
      <c r="ERV143" s="183"/>
      <c r="ERW143" s="183"/>
      <c r="ERX143" s="183"/>
      <c r="ERY143" s="183"/>
      <c r="ERZ143" s="183"/>
      <c r="ESA143" s="183"/>
      <c r="ESB143" s="183"/>
      <c r="ESC143" s="183"/>
      <c r="ESD143" s="183"/>
      <c r="ESE143" s="183"/>
      <c r="ESF143" s="183"/>
      <c r="ESG143" s="183"/>
      <c r="ESH143" s="183"/>
      <c r="ESI143" s="183"/>
      <c r="ESJ143" s="183"/>
      <c r="ESK143" s="183"/>
      <c r="ESL143" s="183"/>
      <c r="ESM143" s="183"/>
      <c r="ESN143" s="183"/>
      <c r="ESO143" s="183"/>
      <c r="ESP143" s="183"/>
      <c r="ESQ143" s="183"/>
      <c r="ESR143" s="183"/>
      <c r="ESS143" s="183"/>
      <c r="EST143" s="183"/>
      <c r="ESU143" s="183"/>
      <c r="ESV143" s="183"/>
      <c r="ESW143" s="183"/>
      <c r="ESX143" s="183"/>
      <c r="ESY143" s="183"/>
      <c r="ESZ143" s="183"/>
      <c r="ETA143" s="183"/>
      <c r="ETB143" s="183"/>
      <c r="ETC143" s="183"/>
      <c r="ETD143" s="183"/>
      <c r="ETE143" s="183"/>
      <c r="ETF143" s="183"/>
      <c r="ETG143" s="183"/>
      <c r="ETH143" s="183"/>
      <c r="ETI143" s="183"/>
      <c r="ETJ143" s="183"/>
      <c r="ETK143" s="183"/>
      <c r="ETL143" s="183"/>
      <c r="ETM143" s="183"/>
      <c r="ETN143" s="183"/>
      <c r="ETO143" s="183"/>
      <c r="ETP143" s="183"/>
      <c r="ETQ143" s="183"/>
      <c r="ETR143" s="183"/>
      <c r="ETS143" s="183"/>
      <c r="ETT143" s="183"/>
      <c r="ETU143" s="183"/>
      <c r="ETV143" s="183"/>
      <c r="ETW143" s="183"/>
      <c r="ETX143" s="183"/>
      <c r="ETY143" s="183"/>
      <c r="ETZ143" s="183"/>
      <c r="EUA143" s="183"/>
      <c r="EUB143" s="183"/>
      <c r="EUC143" s="183"/>
      <c r="EUD143" s="183"/>
      <c r="EUE143" s="183"/>
      <c r="EUF143" s="183"/>
      <c r="EUG143" s="183"/>
      <c r="EUH143" s="183"/>
      <c r="EUI143" s="183"/>
      <c r="EUJ143" s="183"/>
      <c r="EUK143" s="183"/>
      <c r="EUL143" s="183"/>
      <c r="EUM143" s="183"/>
      <c r="EUN143" s="183"/>
      <c r="EUO143" s="183"/>
      <c r="EUP143" s="183"/>
      <c r="EUQ143" s="183"/>
      <c r="EUR143" s="183"/>
      <c r="EUS143" s="183"/>
      <c r="EUT143" s="183"/>
      <c r="EUU143" s="183"/>
      <c r="EUV143" s="183"/>
      <c r="EUW143" s="183"/>
      <c r="EUX143" s="183"/>
      <c r="EUY143" s="183"/>
      <c r="EUZ143" s="183"/>
      <c r="EVA143" s="183"/>
      <c r="EVB143" s="183"/>
      <c r="EVC143" s="183"/>
      <c r="EVD143" s="183"/>
      <c r="EVE143" s="183"/>
      <c r="EVF143" s="183"/>
      <c r="EVG143" s="183"/>
      <c r="EVH143" s="183"/>
      <c r="EVI143" s="183"/>
      <c r="EVJ143" s="183"/>
      <c r="EVK143" s="183"/>
      <c r="EVL143" s="183"/>
      <c r="EVM143" s="183"/>
      <c r="EVN143" s="183"/>
      <c r="EVO143" s="183"/>
      <c r="EVP143" s="183"/>
      <c r="EVQ143" s="183"/>
      <c r="EVR143" s="183"/>
      <c r="EVS143" s="183"/>
      <c r="EVT143" s="183"/>
      <c r="EVU143" s="183"/>
      <c r="EVV143" s="183"/>
      <c r="EVW143" s="183"/>
      <c r="EVX143" s="183"/>
      <c r="EVY143" s="183"/>
      <c r="EVZ143" s="183"/>
      <c r="EWA143" s="183"/>
      <c r="EWB143" s="183"/>
      <c r="EWC143" s="183"/>
      <c r="EWD143" s="183"/>
      <c r="EWE143" s="183"/>
      <c r="EWF143" s="183"/>
      <c r="EWG143" s="183"/>
      <c r="EWH143" s="183"/>
      <c r="EWI143" s="183"/>
      <c r="EWJ143" s="183"/>
      <c r="EWK143" s="183"/>
      <c r="EWL143" s="183"/>
      <c r="EWM143" s="183"/>
      <c r="EWN143" s="183"/>
      <c r="EWO143" s="183"/>
      <c r="EWP143" s="183"/>
      <c r="EWQ143" s="183"/>
      <c r="EWR143" s="183"/>
      <c r="EWS143" s="183"/>
      <c r="EWT143" s="183"/>
      <c r="EWU143" s="183"/>
      <c r="EWV143" s="183"/>
      <c r="EWW143" s="183"/>
      <c r="EWX143" s="183"/>
      <c r="EWY143" s="183"/>
      <c r="EWZ143" s="183"/>
      <c r="EXA143" s="183"/>
      <c r="EXB143" s="183"/>
      <c r="EXC143" s="183"/>
      <c r="EXD143" s="183"/>
      <c r="EXE143" s="183"/>
      <c r="EXF143" s="183"/>
      <c r="EXG143" s="183"/>
      <c r="EXH143" s="183"/>
      <c r="EXI143" s="183"/>
      <c r="EXJ143" s="183"/>
      <c r="EXK143" s="183"/>
      <c r="EXL143" s="183"/>
      <c r="EXM143" s="183"/>
      <c r="EXN143" s="183"/>
      <c r="EXO143" s="183"/>
      <c r="EXP143" s="183"/>
      <c r="EXQ143" s="183"/>
      <c r="EXR143" s="183"/>
      <c r="EXS143" s="183"/>
      <c r="EXT143" s="183"/>
      <c r="EXU143" s="183"/>
      <c r="EXV143" s="183"/>
      <c r="EXW143" s="183"/>
      <c r="EXX143" s="183"/>
      <c r="EXY143" s="183"/>
      <c r="EXZ143" s="183"/>
      <c r="EYA143" s="183"/>
      <c r="EYB143" s="183"/>
      <c r="EYC143" s="183"/>
      <c r="EYD143" s="183"/>
      <c r="EYE143" s="183"/>
      <c r="EYF143" s="183"/>
      <c r="EYG143" s="183"/>
      <c r="EYH143" s="183"/>
      <c r="EYI143" s="183"/>
      <c r="EYJ143" s="183"/>
      <c r="EYK143" s="183"/>
      <c r="EYL143" s="183"/>
      <c r="EYM143" s="183"/>
      <c r="EYN143" s="183"/>
      <c r="EYO143" s="183"/>
      <c r="EYP143" s="183"/>
      <c r="EYQ143" s="183"/>
      <c r="EYR143" s="183"/>
      <c r="EYS143" s="183"/>
      <c r="EYT143" s="183"/>
      <c r="EYU143" s="183"/>
      <c r="EYV143" s="183"/>
      <c r="EYW143" s="183"/>
      <c r="EYX143" s="183"/>
      <c r="EYY143" s="183"/>
      <c r="EYZ143" s="183"/>
      <c r="EZA143" s="183"/>
      <c r="EZB143" s="183"/>
      <c r="EZC143" s="183"/>
      <c r="EZD143" s="183"/>
      <c r="EZE143" s="183"/>
      <c r="EZF143" s="183"/>
      <c r="EZG143" s="183"/>
      <c r="EZH143" s="183"/>
      <c r="EZI143" s="183"/>
      <c r="EZJ143" s="183"/>
      <c r="EZK143" s="183"/>
      <c r="EZL143" s="183"/>
      <c r="EZM143" s="183"/>
      <c r="EZN143" s="183"/>
      <c r="EZO143" s="183"/>
      <c r="EZP143" s="183"/>
      <c r="EZQ143" s="183"/>
      <c r="EZR143" s="183"/>
      <c r="EZS143" s="183"/>
      <c r="EZT143" s="183"/>
      <c r="EZU143" s="183"/>
      <c r="EZV143" s="183"/>
      <c r="EZW143" s="183"/>
      <c r="EZX143" s="183"/>
      <c r="EZY143" s="183"/>
      <c r="EZZ143" s="183"/>
      <c r="FAA143" s="183"/>
      <c r="FAB143" s="183"/>
      <c r="FAC143" s="183"/>
      <c r="FAD143" s="183"/>
      <c r="FAE143" s="183"/>
      <c r="FAF143" s="183"/>
      <c r="FAG143" s="183"/>
      <c r="FAH143" s="183"/>
      <c r="FAI143" s="183"/>
      <c r="FAJ143" s="183"/>
      <c r="FAK143" s="183"/>
      <c r="FAL143" s="183"/>
      <c r="FAM143" s="183"/>
      <c r="FAN143" s="183"/>
      <c r="FAO143" s="183"/>
      <c r="FAP143" s="183"/>
      <c r="FAQ143" s="183"/>
      <c r="FAR143" s="183"/>
      <c r="FAS143" s="183"/>
      <c r="FAT143" s="183"/>
      <c r="FAU143" s="183"/>
      <c r="FAV143" s="183"/>
      <c r="FAW143" s="183"/>
      <c r="FAX143" s="183"/>
      <c r="FAY143" s="183"/>
      <c r="FAZ143" s="183"/>
      <c r="FBA143" s="183"/>
      <c r="FBB143" s="183"/>
      <c r="FBC143" s="183"/>
      <c r="FBD143" s="183"/>
      <c r="FBE143" s="183"/>
      <c r="FBF143" s="183"/>
      <c r="FBG143" s="183"/>
      <c r="FBH143" s="183"/>
      <c r="FBI143" s="183"/>
      <c r="FBJ143" s="183"/>
      <c r="FBK143" s="183"/>
      <c r="FBL143" s="183"/>
      <c r="FBM143" s="183"/>
      <c r="FBN143" s="183"/>
      <c r="FBO143" s="183"/>
      <c r="FBP143" s="183"/>
      <c r="FBQ143" s="183"/>
      <c r="FBR143" s="183"/>
      <c r="FBS143" s="183"/>
      <c r="FBT143" s="183"/>
      <c r="FBU143" s="183"/>
      <c r="FBV143" s="183"/>
      <c r="FBW143" s="183"/>
      <c r="FBX143" s="183"/>
      <c r="FBY143" s="183"/>
      <c r="FBZ143" s="183"/>
      <c r="FCA143" s="183"/>
      <c r="FCB143" s="183"/>
      <c r="FCC143" s="183"/>
      <c r="FCD143" s="183"/>
      <c r="FCE143" s="183"/>
      <c r="FCF143" s="183"/>
      <c r="FCG143" s="183"/>
      <c r="FCH143" s="183"/>
      <c r="FCI143" s="183"/>
      <c r="FCJ143" s="183"/>
      <c r="FCK143" s="183"/>
      <c r="FCL143" s="183"/>
      <c r="FCM143" s="183"/>
      <c r="FCN143" s="183"/>
      <c r="FCO143" s="183"/>
      <c r="FCP143" s="183"/>
      <c r="FCQ143" s="183"/>
      <c r="FCR143" s="183"/>
      <c r="FCS143" s="183"/>
      <c r="FCT143" s="183"/>
      <c r="FCU143" s="183"/>
      <c r="FCV143" s="183"/>
      <c r="FCW143" s="183"/>
      <c r="FCX143" s="183"/>
      <c r="FCY143" s="183"/>
      <c r="FCZ143" s="183"/>
      <c r="FDA143" s="183"/>
      <c r="FDB143" s="183"/>
      <c r="FDC143" s="183"/>
      <c r="FDD143" s="183"/>
      <c r="FDE143" s="183"/>
      <c r="FDF143" s="183"/>
      <c r="FDG143" s="183"/>
      <c r="FDH143" s="183"/>
      <c r="FDI143" s="183"/>
      <c r="FDJ143" s="183"/>
      <c r="FDK143" s="183"/>
      <c r="FDL143" s="183"/>
      <c r="FDM143" s="183"/>
      <c r="FDN143" s="183"/>
      <c r="FDO143" s="183"/>
      <c r="FDP143" s="183"/>
      <c r="FDQ143" s="183"/>
      <c r="FDR143" s="183"/>
      <c r="FDS143" s="183"/>
      <c r="FDT143" s="183"/>
      <c r="FDU143" s="183"/>
      <c r="FDV143" s="183"/>
      <c r="FDW143" s="183"/>
      <c r="FDX143" s="183"/>
      <c r="FDY143" s="183"/>
      <c r="FDZ143" s="183"/>
      <c r="FEA143" s="183"/>
      <c r="FEB143" s="183"/>
      <c r="FEC143" s="183"/>
      <c r="FED143" s="183"/>
      <c r="FEE143" s="183"/>
      <c r="FEF143" s="183"/>
      <c r="FEG143" s="183"/>
      <c r="FEH143" s="183"/>
      <c r="FEI143" s="183"/>
      <c r="FEJ143" s="183"/>
      <c r="FEK143" s="183"/>
      <c r="FEL143" s="183"/>
      <c r="FEM143" s="183"/>
      <c r="FEN143" s="183"/>
      <c r="FEO143" s="183"/>
      <c r="FEP143" s="183"/>
      <c r="FEQ143" s="183"/>
      <c r="FER143" s="183"/>
      <c r="FES143" s="183"/>
      <c r="FET143" s="183"/>
      <c r="FEU143" s="183"/>
      <c r="FEV143" s="183"/>
      <c r="FEW143" s="183"/>
      <c r="FEX143" s="183"/>
      <c r="FEY143" s="183"/>
      <c r="FEZ143" s="183"/>
      <c r="FFA143" s="183"/>
      <c r="FFB143" s="183"/>
      <c r="FFC143" s="183"/>
      <c r="FFD143" s="183"/>
      <c r="FFE143" s="183"/>
      <c r="FFF143" s="183"/>
      <c r="FFG143" s="183"/>
      <c r="FFH143" s="183"/>
      <c r="FFI143" s="183"/>
      <c r="FFJ143" s="183"/>
      <c r="FFK143" s="183"/>
      <c r="FFL143" s="183"/>
      <c r="FFM143" s="183"/>
      <c r="FFN143" s="183"/>
      <c r="FFO143" s="183"/>
      <c r="FFP143" s="183"/>
      <c r="FFQ143" s="183"/>
      <c r="FFR143" s="183"/>
      <c r="FFS143" s="183"/>
      <c r="FFT143" s="183"/>
      <c r="FFU143" s="183"/>
      <c r="FFV143" s="183"/>
      <c r="FFW143" s="183"/>
      <c r="FFX143" s="183"/>
      <c r="FFY143" s="183"/>
      <c r="FFZ143" s="183"/>
      <c r="FGA143" s="183"/>
      <c r="FGB143" s="183"/>
      <c r="FGC143" s="183"/>
      <c r="FGD143" s="183"/>
      <c r="FGE143" s="183"/>
      <c r="FGF143" s="183"/>
      <c r="FGG143" s="183"/>
      <c r="FGH143" s="183"/>
      <c r="FGI143" s="183"/>
      <c r="FGJ143" s="183"/>
      <c r="FGK143" s="183"/>
      <c r="FGL143" s="183"/>
      <c r="FGM143" s="183"/>
      <c r="FGN143" s="183"/>
      <c r="FGO143" s="183"/>
      <c r="FGP143" s="183"/>
      <c r="FGQ143" s="183"/>
      <c r="FGR143" s="183"/>
      <c r="FGS143" s="183"/>
      <c r="FGT143" s="183"/>
      <c r="FGU143" s="183"/>
      <c r="FGV143" s="183"/>
      <c r="FGW143" s="183"/>
      <c r="FGX143" s="183"/>
      <c r="FGY143" s="183"/>
      <c r="FGZ143" s="183"/>
      <c r="FHA143" s="183"/>
      <c r="FHB143" s="183"/>
      <c r="FHC143" s="183"/>
      <c r="FHD143" s="183"/>
      <c r="FHE143" s="183"/>
      <c r="FHF143" s="183"/>
      <c r="FHG143" s="183"/>
      <c r="FHH143" s="183"/>
      <c r="FHI143" s="183"/>
      <c r="FHJ143" s="183"/>
      <c r="FHK143" s="183"/>
      <c r="FHL143" s="183"/>
      <c r="FHM143" s="183"/>
      <c r="FHN143" s="183"/>
      <c r="FHO143" s="183"/>
      <c r="FHP143" s="183"/>
      <c r="FHQ143" s="183"/>
      <c r="FHR143" s="183"/>
      <c r="FHS143" s="183"/>
      <c r="FHT143" s="183"/>
      <c r="FHU143" s="183"/>
      <c r="FHV143" s="183"/>
      <c r="FHW143" s="183"/>
      <c r="FHX143" s="183"/>
      <c r="FHY143" s="183"/>
      <c r="FHZ143" s="183"/>
      <c r="FIA143" s="183"/>
      <c r="FIB143" s="183"/>
      <c r="FIC143" s="183"/>
      <c r="FID143" s="183"/>
      <c r="FIE143" s="183"/>
      <c r="FIF143" s="183"/>
      <c r="FIG143" s="183"/>
      <c r="FIH143" s="183"/>
      <c r="FII143" s="183"/>
      <c r="FIJ143" s="183"/>
      <c r="FIK143" s="183"/>
      <c r="FIL143" s="183"/>
      <c r="FIM143" s="183"/>
      <c r="FIN143" s="183"/>
      <c r="FIO143" s="183"/>
      <c r="FIP143" s="183"/>
      <c r="FIQ143" s="183"/>
      <c r="FIR143" s="183"/>
      <c r="FIS143" s="183"/>
      <c r="FIT143" s="183"/>
      <c r="FIU143" s="183"/>
      <c r="FIV143" s="183"/>
      <c r="FIW143" s="183"/>
      <c r="FIX143" s="183"/>
      <c r="FIY143" s="183"/>
      <c r="FIZ143" s="183"/>
      <c r="FJA143" s="183"/>
      <c r="FJB143" s="183"/>
      <c r="FJC143" s="183"/>
      <c r="FJD143" s="183"/>
      <c r="FJE143" s="183"/>
      <c r="FJF143" s="183"/>
      <c r="FJG143" s="183"/>
      <c r="FJH143" s="183"/>
      <c r="FJI143" s="183"/>
      <c r="FJJ143" s="183"/>
      <c r="FJK143" s="183"/>
      <c r="FJL143" s="183"/>
      <c r="FJM143" s="183"/>
      <c r="FJN143" s="183"/>
      <c r="FJO143" s="183"/>
      <c r="FJP143" s="183"/>
      <c r="FJQ143" s="183"/>
      <c r="FJR143" s="183"/>
      <c r="FJS143" s="183"/>
      <c r="FJT143" s="183"/>
      <c r="FJU143" s="183"/>
      <c r="FJV143" s="183"/>
      <c r="FJW143" s="183"/>
      <c r="FJX143" s="183"/>
      <c r="FJY143" s="183"/>
      <c r="FJZ143" s="183"/>
      <c r="FKA143" s="183"/>
      <c r="FKB143" s="183"/>
      <c r="FKC143" s="183"/>
      <c r="FKD143" s="183"/>
      <c r="FKE143" s="183"/>
      <c r="FKF143" s="183"/>
      <c r="FKG143" s="183"/>
      <c r="FKH143" s="183"/>
      <c r="FKI143" s="183"/>
      <c r="FKJ143" s="183"/>
      <c r="FKK143" s="183"/>
      <c r="FKL143" s="183"/>
      <c r="FKM143" s="183"/>
      <c r="FKN143" s="183"/>
      <c r="FKO143" s="183"/>
      <c r="FKP143" s="183"/>
      <c r="FKQ143" s="183"/>
      <c r="FKR143" s="183"/>
      <c r="FKS143" s="183"/>
      <c r="FKT143" s="183"/>
      <c r="FKU143" s="183"/>
      <c r="FKV143" s="183"/>
      <c r="FKW143" s="183"/>
      <c r="FKX143" s="183"/>
      <c r="FKY143" s="183"/>
      <c r="FKZ143" s="183"/>
      <c r="FLA143" s="183"/>
      <c r="FLB143" s="183"/>
      <c r="FLC143" s="183"/>
      <c r="FLD143" s="183"/>
      <c r="FLE143" s="183"/>
      <c r="FLF143" s="183"/>
      <c r="FLG143" s="183"/>
      <c r="FLH143" s="183"/>
      <c r="FLI143" s="183"/>
      <c r="FLJ143" s="183"/>
      <c r="FLK143" s="183"/>
      <c r="FLL143" s="183"/>
      <c r="FLM143" s="183"/>
      <c r="FLN143" s="183"/>
      <c r="FLO143" s="183"/>
      <c r="FLP143" s="183"/>
      <c r="FLQ143" s="183"/>
      <c r="FLR143" s="183"/>
      <c r="FLS143" s="183"/>
      <c r="FLT143" s="183"/>
      <c r="FLU143" s="183"/>
      <c r="FLV143" s="183"/>
      <c r="FLW143" s="183"/>
      <c r="FLX143" s="183"/>
      <c r="FLY143" s="183"/>
      <c r="FLZ143" s="183"/>
      <c r="FMA143" s="183"/>
      <c r="FMB143" s="183"/>
      <c r="FMC143" s="183"/>
      <c r="FMD143" s="183"/>
      <c r="FME143" s="183"/>
      <c r="FMF143" s="183"/>
      <c r="FMG143" s="183"/>
      <c r="FMH143" s="183"/>
      <c r="FMI143" s="183"/>
      <c r="FMJ143" s="183"/>
      <c r="FMK143" s="183"/>
      <c r="FML143" s="183"/>
      <c r="FMM143" s="183"/>
      <c r="FMN143" s="183"/>
      <c r="FMO143" s="183"/>
      <c r="FMP143" s="183"/>
      <c r="FMQ143" s="183"/>
      <c r="FMR143" s="183"/>
      <c r="FMS143" s="183"/>
      <c r="FMT143" s="183"/>
      <c r="FMU143" s="183"/>
      <c r="FMV143" s="183"/>
      <c r="FMW143" s="183"/>
      <c r="FMX143" s="183"/>
      <c r="FMY143" s="183"/>
      <c r="FMZ143" s="183"/>
      <c r="FNA143" s="183"/>
      <c r="FNB143" s="183"/>
      <c r="FNC143" s="183"/>
      <c r="FND143" s="183"/>
      <c r="FNE143" s="183"/>
      <c r="FNF143" s="183"/>
      <c r="FNG143" s="183"/>
      <c r="FNH143" s="183"/>
      <c r="FNI143" s="183"/>
      <c r="FNJ143" s="183"/>
      <c r="FNK143" s="183"/>
      <c r="FNL143" s="183"/>
      <c r="FNM143" s="183"/>
      <c r="FNN143" s="183"/>
      <c r="FNO143" s="183"/>
      <c r="FNP143" s="183"/>
      <c r="FNQ143" s="183"/>
      <c r="FNR143" s="183"/>
      <c r="FNS143" s="183"/>
      <c r="FNT143" s="183"/>
      <c r="FNU143" s="183"/>
      <c r="FNV143" s="183"/>
      <c r="FNW143" s="183"/>
      <c r="FNX143" s="183"/>
      <c r="FNY143" s="183"/>
      <c r="FNZ143" s="183"/>
      <c r="FOA143" s="183"/>
      <c r="FOB143" s="183"/>
      <c r="FOC143" s="183"/>
      <c r="FOD143" s="183"/>
      <c r="FOE143" s="183"/>
      <c r="FOF143" s="183"/>
      <c r="FOG143" s="183"/>
      <c r="FOH143" s="183"/>
      <c r="FOI143" s="183"/>
      <c r="FOJ143" s="183"/>
      <c r="FOK143" s="183"/>
      <c r="FOL143" s="183"/>
      <c r="FOM143" s="183"/>
      <c r="FON143" s="183"/>
      <c r="FOO143" s="183"/>
      <c r="FOP143" s="183"/>
      <c r="FOQ143" s="183"/>
      <c r="FOR143" s="183"/>
      <c r="FOS143" s="183"/>
      <c r="FOT143" s="183"/>
      <c r="FOU143" s="183"/>
      <c r="FOV143" s="183"/>
      <c r="FOW143" s="183"/>
      <c r="FOX143" s="183"/>
      <c r="FOY143" s="183"/>
      <c r="FOZ143" s="183"/>
      <c r="FPA143" s="183"/>
      <c r="FPB143" s="183"/>
      <c r="FPC143" s="183"/>
      <c r="FPD143" s="183"/>
      <c r="FPE143" s="183"/>
      <c r="FPF143" s="183"/>
      <c r="FPG143" s="183"/>
      <c r="FPH143" s="183"/>
      <c r="FPI143" s="183"/>
      <c r="FPJ143" s="183"/>
      <c r="FPK143" s="183"/>
      <c r="FPL143" s="183"/>
      <c r="FPM143" s="183"/>
      <c r="FPN143" s="183"/>
      <c r="FPO143" s="183"/>
      <c r="FPP143" s="183"/>
      <c r="FPQ143" s="183"/>
      <c r="FPR143" s="183"/>
      <c r="FPS143" s="183"/>
      <c r="FPT143" s="183"/>
      <c r="FPU143" s="183"/>
      <c r="FPV143" s="183"/>
      <c r="FPW143" s="183"/>
      <c r="FPX143" s="183"/>
      <c r="FPY143" s="183"/>
      <c r="FPZ143" s="183"/>
      <c r="FQA143" s="183"/>
      <c r="FQB143" s="183"/>
      <c r="FQC143" s="183"/>
      <c r="FQD143" s="183"/>
      <c r="FQE143" s="183"/>
      <c r="FQF143" s="183"/>
      <c r="FQG143" s="183"/>
      <c r="FQH143" s="183"/>
      <c r="FQI143" s="183"/>
      <c r="FQJ143" s="183"/>
      <c r="FQK143" s="183"/>
      <c r="FQL143" s="183"/>
      <c r="FQM143" s="183"/>
      <c r="FQN143" s="183"/>
      <c r="FQO143" s="183"/>
      <c r="FQP143" s="183"/>
      <c r="FQQ143" s="183"/>
      <c r="FQR143" s="183"/>
      <c r="FQS143" s="183"/>
      <c r="FQT143" s="183"/>
      <c r="FQU143" s="183"/>
      <c r="FQV143" s="183"/>
      <c r="FQW143" s="183"/>
      <c r="FQX143" s="183"/>
      <c r="FQY143" s="183"/>
      <c r="FQZ143" s="183"/>
      <c r="FRA143" s="183"/>
      <c r="FRB143" s="183"/>
      <c r="FRC143" s="183"/>
      <c r="FRD143" s="183"/>
      <c r="FRE143" s="183"/>
      <c r="FRF143" s="183"/>
      <c r="FRG143" s="183"/>
      <c r="FRH143" s="183"/>
      <c r="FRI143" s="183"/>
      <c r="FRJ143" s="183"/>
      <c r="FRK143" s="183"/>
      <c r="FRL143" s="183"/>
      <c r="FRM143" s="183"/>
      <c r="FRN143" s="183"/>
      <c r="FRO143" s="183"/>
      <c r="FRP143" s="183"/>
      <c r="FRQ143" s="183"/>
      <c r="FRR143" s="183"/>
      <c r="FRS143" s="183"/>
      <c r="FRT143" s="183"/>
      <c r="FRU143" s="183"/>
      <c r="FRV143" s="183"/>
      <c r="FRW143" s="183"/>
      <c r="FRX143" s="183"/>
      <c r="FRY143" s="183"/>
      <c r="FRZ143" s="183"/>
      <c r="FSA143" s="183"/>
      <c r="FSB143" s="183"/>
      <c r="FSC143" s="183"/>
      <c r="FSD143" s="183"/>
      <c r="FSE143" s="183"/>
      <c r="FSF143" s="183"/>
      <c r="FSG143" s="183"/>
      <c r="FSH143" s="183"/>
      <c r="FSI143" s="183"/>
      <c r="FSJ143" s="183"/>
      <c r="FSK143" s="183"/>
      <c r="FSL143" s="183"/>
      <c r="FSM143" s="183"/>
      <c r="FSN143" s="183"/>
      <c r="FSO143" s="183"/>
      <c r="FSP143" s="183"/>
      <c r="FSQ143" s="183"/>
      <c r="FSR143" s="183"/>
      <c r="FSS143" s="183"/>
      <c r="FST143" s="183"/>
      <c r="FSU143" s="183"/>
      <c r="FSV143" s="183"/>
      <c r="FSW143" s="183"/>
      <c r="FSX143" s="183"/>
      <c r="FSY143" s="183"/>
      <c r="FSZ143" s="183"/>
      <c r="FTA143" s="183"/>
      <c r="FTB143" s="183"/>
      <c r="FTC143" s="183"/>
      <c r="FTD143" s="183"/>
      <c r="FTE143" s="183"/>
      <c r="FTF143" s="183"/>
      <c r="FTG143" s="183"/>
      <c r="FTH143" s="183"/>
      <c r="FTI143" s="183"/>
      <c r="FTJ143" s="183"/>
      <c r="FTK143" s="183"/>
      <c r="FTL143" s="183"/>
      <c r="FTM143" s="183"/>
      <c r="FTN143" s="183"/>
      <c r="FTO143" s="183"/>
      <c r="FTP143" s="183"/>
      <c r="FTQ143" s="183"/>
      <c r="FTR143" s="183"/>
      <c r="FTS143" s="183"/>
      <c r="FTT143" s="183"/>
      <c r="FTU143" s="183"/>
      <c r="FTV143" s="183"/>
      <c r="FTW143" s="183"/>
      <c r="FTX143" s="183"/>
      <c r="FTY143" s="183"/>
      <c r="FTZ143" s="183"/>
      <c r="FUA143" s="183"/>
      <c r="FUB143" s="183"/>
      <c r="FUC143" s="183"/>
      <c r="FUD143" s="183"/>
      <c r="FUE143" s="183"/>
      <c r="FUF143" s="183"/>
      <c r="FUG143" s="183"/>
      <c r="FUH143" s="183"/>
      <c r="FUI143" s="183"/>
      <c r="FUJ143" s="183"/>
      <c r="FUK143" s="183"/>
      <c r="FUL143" s="183"/>
      <c r="FUM143" s="183"/>
      <c r="FUN143" s="183"/>
      <c r="FUO143" s="183"/>
      <c r="FUP143" s="183"/>
      <c r="FUQ143" s="183"/>
      <c r="FUR143" s="183"/>
      <c r="FUS143" s="183"/>
      <c r="FUT143" s="183"/>
      <c r="FUU143" s="183"/>
      <c r="FUV143" s="183"/>
      <c r="FUW143" s="183"/>
      <c r="FUX143" s="183"/>
      <c r="FUY143" s="183"/>
      <c r="FUZ143" s="183"/>
      <c r="FVA143" s="183"/>
      <c r="FVB143" s="183"/>
      <c r="FVC143" s="183"/>
      <c r="FVD143" s="183"/>
      <c r="FVE143" s="183"/>
      <c r="FVF143" s="183"/>
      <c r="FVG143" s="183"/>
      <c r="FVH143" s="183"/>
      <c r="FVI143" s="183"/>
      <c r="FVJ143" s="183"/>
      <c r="FVK143" s="183"/>
      <c r="FVL143" s="183"/>
      <c r="FVM143" s="183"/>
      <c r="FVN143" s="183"/>
      <c r="FVO143" s="183"/>
      <c r="FVP143" s="183"/>
      <c r="FVQ143" s="183"/>
      <c r="FVR143" s="183"/>
      <c r="FVS143" s="183"/>
      <c r="FVT143" s="183"/>
      <c r="FVU143" s="183"/>
      <c r="FVV143" s="183"/>
      <c r="FVW143" s="183"/>
      <c r="FVX143" s="183"/>
      <c r="FVY143" s="183"/>
      <c r="FVZ143" s="183"/>
      <c r="FWA143" s="183"/>
      <c r="FWB143" s="183"/>
      <c r="FWC143" s="183"/>
      <c r="FWD143" s="183"/>
      <c r="FWE143" s="183"/>
      <c r="FWF143" s="183"/>
      <c r="FWG143" s="183"/>
      <c r="FWH143" s="183"/>
      <c r="FWI143" s="183"/>
      <c r="FWJ143" s="183"/>
      <c r="FWK143" s="183"/>
      <c r="FWL143" s="183"/>
      <c r="FWM143" s="183"/>
      <c r="FWN143" s="183"/>
      <c r="FWO143" s="183"/>
      <c r="FWP143" s="183"/>
      <c r="FWQ143" s="183"/>
      <c r="FWR143" s="183"/>
      <c r="FWS143" s="183"/>
      <c r="FWT143" s="183"/>
      <c r="FWU143" s="183"/>
      <c r="FWV143" s="183"/>
      <c r="FWW143" s="183"/>
      <c r="FWX143" s="183"/>
      <c r="FWY143" s="183"/>
      <c r="FWZ143" s="183"/>
      <c r="FXA143" s="183"/>
      <c r="FXB143" s="183"/>
      <c r="FXC143" s="183"/>
      <c r="FXD143" s="183"/>
      <c r="FXE143" s="183"/>
      <c r="FXF143" s="183"/>
      <c r="FXG143" s="183"/>
      <c r="FXH143" s="183"/>
      <c r="FXI143" s="183"/>
      <c r="FXJ143" s="183"/>
      <c r="FXK143" s="183"/>
      <c r="FXL143" s="183"/>
      <c r="FXM143" s="183"/>
      <c r="FXN143" s="183"/>
      <c r="FXO143" s="183"/>
      <c r="FXP143" s="183"/>
      <c r="FXQ143" s="183"/>
      <c r="FXR143" s="183"/>
      <c r="FXS143" s="183"/>
      <c r="FXT143" s="183"/>
      <c r="FXU143" s="183"/>
      <c r="FXV143" s="183"/>
      <c r="FXW143" s="183"/>
      <c r="FXX143" s="183"/>
      <c r="FXY143" s="183"/>
      <c r="FXZ143" s="183"/>
      <c r="FYA143" s="183"/>
      <c r="FYB143" s="183"/>
      <c r="FYC143" s="183"/>
      <c r="FYD143" s="183"/>
      <c r="FYE143" s="183"/>
      <c r="FYF143" s="183"/>
      <c r="FYG143" s="183"/>
      <c r="FYH143" s="183"/>
      <c r="FYI143" s="183"/>
      <c r="FYJ143" s="183"/>
      <c r="FYK143" s="183"/>
      <c r="FYL143" s="183"/>
      <c r="FYM143" s="183"/>
      <c r="FYN143" s="183"/>
      <c r="FYO143" s="183"/>
      <c r="FYP143" s="183"/>
      <c r="FYQ143" s="183"/>
      <c r="FYR143" s="183"/>
      <c r="FYS143" s="183"/>
      <c r="FYT143" s="183"/>
      <c r="FYU143" s="183"/>
      <c r="FYV143" s="183"/>
      <c r="FYW143" s="183"/>
      <c r="FYX143" s="183"/>
      <c r="FYY143" s="183"/>
      <c r="FYZ143" s="183"/>
      <c r="FZA143" s="183"/>
      <c r="FZB143" s="183"/>
      <c r="FZC143" s="183"/>
      <c r="FZD143" s="183"/>
      <c r="FZE143" s="183"/>
      <c r="FZF143" s="183"/>
      <c r="FZG143" s="183"/>
      <c r="FZH143" s="183"/>
      <c r="FZI143" s="183"/>
      <c r="FZJ143" s="183"/>
      <c r="FZK143" s="183"/>
      <c r="FZL143" s="183"/>
      <c r="FZM143" s="183"/>
      <c r="FZN143" s="183"/>
      <c r="FZO143" s="183"/>
      <c r="FZP143" s="183"/>
      <c r="FZQ143" s="183"/>
      <c r="FZR143" s="183"/>
      <c r="FZS143" s="183"/>
      <c r="FZT143" s="183"/>
      <c r="FZU143" s="183"/>
      <c r="FZV143" s="183"/>
      <c r="FZW143" s="183"/>
      <c r="FZX143" s="183"/>
      <c r="FZY143" s="183"/>
      <c r="FZZ143" s="183"/>
      <c r="GAA143" s="183"/>
      <c r="GAB143" s="183"/>
      <c r="GAC143" s="183"/>
      <c r="GAD143" s="183"/>
      <c r="GAE143" s="183"/>
      <c r="GAF143" s="183"/>
      <c r="GAG143" s="183"/>
      <c r="GAH143" s="183"/>
      <c r="GAI143" s="183"/>
      <c r="GAJ143" s="183"/>
      <c r="GAK143" s="183"/>
      <c r="GAL143" s="183"/>
      <c r="GAM143" s="183"/>
      <c r="GAN143" s="183"/>
      <c r="GAO143" s="183"/>
      <c r="GAP143" s="183"/>
      <c r="GAQ143" s="183"/>
      <c r="GAR143" s="183"/>
      <c r="GAS143" s="183"/>
      <c r="GAT143" s="183"/>
      <c r="GAU143" s="183"/>
      <c r="GAV143" s="183"/>
      <c r="GAW143" s="183"/>
      <c r="GAX143" s="183"/>
      <c r="GAY143" s="183"/>
      <c r="GAZ143" s="183"/>
      <c r="GBA143" s="183"/>
      <c r="GBB143" s="183"/>
      <c r="GBC143" s="183"/>
      <c r="GBD143" s="183"/>
      <c r="GBE143" s="183"/>
      <c r="GBF143" s="183"/>
      <c r="GBG143" s="183"/>
      <c r="GBH143" s="183"/>
      <c r="GBI143" s="183"/>
      <c r="GBJ143" s="183"/>
      <c r="GBK143" s="183"/>
      <c r="GBL143" s="183"/>
      <c r="GBM143" s="183"/>
      <c r="GBN143" s="183"/>
      <c r="GBO143" s="183"/>
      <c r="GBP143" s="183"/>
      <c r="GBQ143" s="183"/>
      <c r="GBR143" s="183"/>
      <c r="GBS143" s="183"/>
      <c r="GBT143" s="183"/>
      <c r="GBU143" s="183"/>
      <c r="GBV143" s="183"/>
      <c r="GBW143" s="183"/>
      <c r="GBX143" s="183"/>
      <c r="GBY143" s="183"/>
      <c r="GBZ143" s="183"/>
      <c r="GCA143" s="183"/>
      <c r="GCB143" s="183"/>
      <c r="GCC143" s="183"/>
      <c r="GCD143" s="183"/>
      <c r="GCE143" s="183"/>
      <c r="GCF143" s="183"/>
      <c r="GCG143" s="183"/>
      <c r="GCH143" s="183"/>
      <c r="GCI143" s="183"/>
      <c r="GCJ143" s="183"/>
      <c r="GCK143" s="183"/>
      <c r="GCL143" s="183"/>
      <c r="GCM143" s="183"/>
      <c r="GCN143" s="183"/>
      <c r="GCO143" s="183"/>
      <c r="GCP143" s="183"/>
      <c r="GCQ143" s="183"/>
      <c r="GCR143" s="183"/>
      <c r="GCS143" s="183"/>
      <c r="GCT143" s="183"/>
      <c r="GCU143" s="183"/>
      <c r="GCV143" s="183"/>
      <c r="GCW143" s="183"/>
      <c r="GCX143" s="183"/>
      <c r="GCY143" s="183"/>
      <c r="GCZ143" s="183"/>
      <c r="GDA143" s="183"/>
      <c r="GDB143" s="183"/>
      <c r="GDC143" s="183"/>
      <c r="GDD143" s="183"/>
      <c r="GDE143" s="183"/>
      <c r="GDF143" s="183"/>
      <c r="GDG143" s="183"/>
      <c r="GDH143" s="183"/>
      <c r="GDI143" s="183"/>
      <c r="GDJ143" s="183"/>
      <c r="GDK143" s="183"/>
      <c r="GDL143" s="183"/>
      <c r="GDM143" s="183"/>
      <c r="GDN143" s="183"/>
      <c r="GDO143" s="183"/>
      <c r="GDP143" s="183"/>
      <c r="GDQ143" s="183"/>
      <c r="GDR143" s="183"/>
      <c r="GDS143" s="183"/>
      <c r="GDT143" s="183"/>
      <c r="GDU143" s="183"/>
      <c r="GDV143" s="183"/>
      <c r="GDW143" s="183"/>
      <c r="GDX143" s="183"/>
      <c r="GDY143" s="183"/>
      <c r="GDZ143" s="183"/>
      <c r="GEA143" s="183"/>
      <c r="GEB143" s="183"/>
      <c r="GEC143" s="183"/>
      <c r="GED143" s="183"/>
      <c r="GEE143" s="183"/>
      <c r="GEF143" s="183"/>
      <c r="GEG143" s="183"/>
      <c r="GEH143" s="183"/>
      <c r="GEI143" s="183"/>
      <c r="GEJ143" s="183"/>
      <c r="GEK143" s="183"/>
      <c r="GEL143" s="183"/>
      <c r="GEM143" s="183"/>
      <c r="GEN143" s="183"/>
      <c r="GEO143" s="183"/>
      <c r="GEP143" s="183"/>
      <c r="GEQ143" s="183"/>
      <c r="GER143" s="183"/>
      <c r="GES143" s="183"/>
      <c r="GET143" s="183"/>
      <c r="GEU143" s="183"/>
      <c r="GEV143" s="183"/>
      <c r="GEW143" s="183"/>
      <c r="GEX143" s="183"/>
      <c r="GEY143" s="183"/>
      <c r="GEZ143" s="183"/>
      <c r="GFA143" s="183"/>
      <c r="GFB143" s="183"/>
      <c r="GFC143" s="183"/>
      <c r="GFD143" s="183"/>
      <c r="GFE143" s="183"/>
      <c r="GFF143" s="183"/>
      <c r="GFG143" s="183"/>
      <c r="GFH143" s="183"/>
      <c r="GFI143" s="183"/>
      <c r="GFJ143" s="183"/>
      <c r="GFK143" s="183"/>
      <c r="GFL143" s="183"/>
      <c r="GFM143" s="183"/>
      <c r="GFN143" s="183"/>
      <c r="GFO143" s="183"/>
      <c r="GFP143" s="183"/>
      <c r="GFQ143" s="183"/>
      <c r="GFR143" s="183"/>
      <c r="GFS143" s="183"/>
      <c r="GFT143" s="183"/>
      <c r="GFU143" s="183"/>
      <c r="GFV143" s="183"/>
      <c r="GFW143" s="183"/>
      <c r="GFX143" s="183"/>
      <c r="GFY143" s="183"/>
      <c r="GFZ143" s="183"/>
      <c r="GGA143" s="183"/>
      <c r="GGB143" s="183"/>
      <c r="GGC143" s="183"/>
      <c r="GGD143" s="183"/>
      <c r="GGE143" s="183"/>
      <c r="GGF143" s="183"/>
      <c r="GGG143" s="183"/>
      <c r="GGH143" s="183"/>
      <c r="GGI143" s="183"/>
      <c r="GGJ143" s="183"/>
      <c r="GGK143" s="183"/>
      <c r="GGL143" s="183"/>
      <c r="GGM143" s="183"/>
      <c r="GGN143" s="183"/>
      <c r="GGO143" s="183"/>
      <c r="GGP143" s="183"/>
      <c r="GGQ143" s="183"/>
      <c r="GGR143" s="183"/>
      <c r="GGS143" s="183"/>
      <c r="GGT143" s="183"/>
      <c r="GGU143" s="183"/>
      <c r="GGV143" s="183"/>
      <c r="GGW143" s="183"/>
      <c r="GGX143" s="183"/>
      <c r="GGY143" s="183"/>
      <c r="GGZ143" s="183"/>
      <c r="GHA143" s="183"/>
      <c r="GHB143" s="183"/>
      <c r="GHC143" s="183"/>
      <c r="GHD143" s="183"/>
      <c r="GHE143" s="183"/>
      <c r="GHF143" s="183"/>
      <c r="GHG143" s="183"/>
      <c r="GHH143" s="183"/>
      <c r="GHI143" s="183"/>
      <c r="GHJ143" s="183"/>
      <c r="GHK143" s="183"/>
      <c r="GHL143" s="183"/>
      <c r="GHM143" s="183"/>
      <c r="GHN143" s="183"/>
      <c r="GHO143" s="183"/>
      <c r="GHP143" s="183"/>
      <c r="GHQ143" s="183"/>
      <c r="GHR143" s="183"/>
      <c r="GHS143" s="183"/>
      <c r="GHT143" s="183"/>
      <c r="GHU143" s="183"/>
      <c r="GHV143" s="183"/>
      <c r="GHW143" s="183"/>
      <c r="GHX143" s="183"/>
      <c r="GHY143" s="183"/>
      <c r="GHZ143" s="183"/>
      <c r="GIA143" s="183"/>
      <c r="GIB143" s="183"/>
      <c r="GIC143" s="183"/>
      <c r="GID143" s="183"/>
      <c r="GIE143" s="183"/>
      <c r="GIF143" s="183"/>
      <c r="GIG143" s="183"/>
      <c r="GIH143" s="183"/>
      <c r="GII143" s="183"/>
      <c r="GIJ143" s="183"/>
      <c r="GIK143" s="183"/>
      <c r="GIL143" s="183"/>
      <c r="GIM143" s="183"/>
      <c r="GIN143" s="183"/>
      <c r="GIO143" s="183"/>
      <c r="GIP143" s="183"/>
      <c r="GIQ143" s="183"/>
      <c r="GIR143" s="183"/>
      <c r="GIS143" s="183"/>
      <c r="GIT143" s="183"/>
      <c r="GIU143" s="183"/>
      <c r="GIV143" s="183"/>
      <c r="GIW143" s="183"/>
      <c r="GIX143" s="183"/>
      <c r="GIY143" s="183"/>
      <c r="GIZ143" s="183"/>
      <c r="GJA143" s="183"/>
      <c r="GJB143" s="183"/>
      <c r="GJC143" s="183"/>
      <c r="GJD143" s="183"/>
      <c r="GJE143" s="183"/>
      <c r="GJF143" s="183"/>
      <c r="GJG143" s="183"/>
      <c r="GJH143" s="183"/>
      <c r="GJI143" s="183"/>
      <c r="GJJ143" s="183"/>
      <c r="GJK143" s="183"/>
      <c r="GJL143" s="183"/>
      <c r="GJM143" s="183"/>
      <c r="GJN143" s="183"/>
      <c r="GJO143" s="183"/>
      <c r="GJP143" s="183"/>
      <c r="GJQ143" s="183"/>
      <c r="GJR143" s="183"/>
      <c r="GJS143" s="183"/>
      <c r="GJT143" s="183"/>
      <c r="GJU143" s="183"/>
      <c r="GJV143" s="183"/>
      <c r="GJW143" s="183"/>
      <c r="GJX143" s="183"/>
      <c r="GJY143" s="183"/>
      <c r="GJZ143" s="183"/>
      <c r="GKA143" s="183"/>
      <c r="GKB143" s="183"/>
      <c r="GKC143" s="183"/>
      <c r="GKD143" s="183"/>
      <c r="GKE143" s="183"/>
      <c r="GKF143" s="183"/>
      <c r="GKG143" s="183"/>
      <c r="GKH143" s="183"/>
      <c r="GKI143" s="183"/>
      <c r="GKJ143" s="183"/>
      <c r="GKK143" s="183"/>
      <c r="GKL143" s="183"/>
      <c r="GKM143" s="183"/>
      <c r="GKN143" s="183"/>
      <c r="GKO143" s="183"/>
      <c r="GKP143" s="183"/>
      <c r="GKQ143" s="183"/>
      <c r="GKR143" s="183"/>
      <c r="GKS143" s="183"/>
      <c r="GKT143" s="183"/>
      <c r="GKU143" s="183"/>
      <c r="GKV143" s="183"/>
      <c r="GKW143" s="183"/>
      <c r="GKX143" s="183"/>
      <c r="GKY143" s="183"/>
      <c r="GKZ143" s="183"/>
      <c r="GLA143" s="183"/>
      <c r="GLB143" s="183"/>
      <c r="GLC143" s="183"/>
      <c r="GLD143" s="183"/>
      <c r="GLE143" s="183"/>
      <c r="GLF143" s="183"/>
      <c r="GLG143" s="183"/>
      <c r="GLH143" s="183"/>
      <c r="GLI143" s="183"/>
      <c r="GLJ143" s="183"/>
      <c r="GLK143" s="183"/>
      <c r="GLL143" s="183"/>
      <c r="GLM143" s="183"/>
      <c r="GLN143" s="183"/>
      <c r="GLO143" s="183"/>
      <c r="GLP143" s="183"/>
      <c r="GLQ143" s="183"/>
      <c r="GLR143" s="183"/>
      <c r="GLS143" s="183"/>
      <c r="GLT143" s="183"/>
      <c r="GLU143" s="183"/>
      <c r="GLV143" s="183"/>
      <c r="GLW143" s="183"/>
      <c r="GLX143" s="183"/>
      <c r="GLY143" s="183"/>
      <c r="GLZ143" s="183"/>
      <c r="GMA143" s="183"/>
      <c r="GMB143" s="183"/>
      <c r="GMC143" s="183"/>
      <c r="GMD143" s="183"/>
      <c r="GME143" s="183"/>
      <c r="GMF143" s="183"/>
      <c r="GMG143" s="183"/>
      <c r="GMH143" s="183"/>
      <c r="GMI143" s="183"/>
      <c r="GMJ143" s="183"/>
      <c r="GMK143" s="183"/>
      <c r="GML143" s="183"/>
      <c r="GMM143" s="183"/>
      <c r="GMN143" s="183"/>
      <c r="GMO143" s="183"/>
      <c r="GMP143" s="183"/>
      <c r="GMQ143" s="183"/>
      <c r="GMR143" s="183"/>
      <c r="GMS143" s="183"/>
      <c r="GMT143" s="183"/>
      <c r="GMU143" s="183"/>
      <c r="GMV143" s="183"/>
      <c r="GMW143" s="183"/>
      <c r="GMX143" s="183"/>
      <c r="GMY143" s="183"/>
      <c r="GMZ143" s="183"/>
      <c r="GNA143" s="183"/>
      <c r="GNB143" s="183"/>
      <c r="GNC143" s="183"/>
      <c r="GND143" s="183"/>
      <c r="GNE143" s="183"/>
      <c r="GNF143" s="183"/>
      <c r="GNG143" s="183"/>
      <c r="GNH143" s="183"/>
      <c r="GNI143" s="183"/>
      <c r="GNJ143" s="183"/>
      <c r="GNK143" s="183"/>
      <c r="GNL143" s="183"/>
      <c r="GNM143" s="183"/>
      <c r="GNN143" s="183"/>
      <c r="GNO143" s="183"/>
      <c r="GNP143" s="183"/>
      <c r="GNQ143" s="183"/>
      <c r="GNR143" s="183"/>
      <c r="GNS143" s="183"/>
      <c r="GNT143" s="183"/>
      <c r="GNU143" s="183"/>
      <c r="GNV143" s="183"/>
      <c r="GNW143" s="183"/>
      <c r="GNX143" s="183"/>
      <c r="GNY143" s="183"/>
      <c r="GNZ143" s="183"/>
      <c r="GOA143" s="183"/>
      <c r="GOB143" s="183"/>
      <c r="GOC143" s="183"/>
      <c r="GOD143" s="183"/>
      <c r="GOE143" s="183"/>
      <c r="GOF143" s="183"/>
      <c r="GOG143" s="183"/>
      <c r="GOH143" s="183"/>
      <c r="GOI143" s="183"/>
      <c r="GOJ143" s="183"/>
      <c r="GOK143" s="183"/>
      <c r="GOL143" s="183"/>
      <c r="GOM143" s="183"/>
      <c r="GON143" s="183"/>
      <c r="GOO143" s="183"/>
      <c r="GOP143" s="183"/>
      <c r="GOQ143" s="183"/>
      <c r="GOR143" s="183"/>
      <c r="GOS143" s="183"/>
      <c r="GOT143" s="183"/>
      <c r="GOU143" s="183"/>
      <c r="GOV143" s="183"/>
      <c r="GOW143" s="183"/>
      <c r="GOX143" s="183"/>
      <c r="GOY143" s="183"/>
      <c r="GOZ143" s="183"/>
      <c r="GPA143" s="183"/>
      <c r="GPB143" s="183"/>
      <c r="GPC143" s="183"/>
      <c r="GPD143" s="183"/>
      <c r="GPE143" s="183"/>
      <c r="GPF143" s="183"/>
      <c r="GPG143" s="183"/>
      <c r="GPH143" s="183"/>
      <c r="GPI143" s="183"/>
      <c r="GPJ143" s="183"/>
      <c r="GPK143" s="183"/>
      <c r="GPL143" s="183"/>
      <c r="GPM143" s="183"/>
      <c r="GPN143" s="183"/>
      <c r="GPO143" s="183"/>
      <c r="GPP143" s="183"/>
      <c r="GPQ143" s="183"/>
      <c r="GPR143" s="183"/>
      <c r="GPS143" s="183"/>
      <c r="GPT143" s="183"/>
      <c r="GPU143" s="183"/>
      <c r="GPV143" s="183"/>
      <c r="GPW143" s="183"/>
      <c r="GPX143" s="183"/>
      <c r="GPY143" s="183"/>
      <c r="GPZ143" s="183"/>
      <c r="GQA143" s="183"/>
      <c r="GQB143" s="183"/>
      <c r="GQC143" s="183"/>
      <c r="GQD143" s="183"/>
      <c r="GQE143" s="183"/>
      <c r="GQF143" s="183"/>
      <c r="GQG143" s="183"/>
      <c r="GQH143" s="183"/>
      <c r="GQI143" s="183"/>
      <c r="GQJ143" s="183"/>
      <c r="GQK143" s="183"/>
      <c r="GQL143" s="183"/>
      <c r="GQM143" s="183"/>
      <c r="GQN143" s="183"/>
      <c r="GQO143" s="183"/>
      <c r="GQP143" s="183"/>
      <c r="GQQ143" s="183"/>
      <c r="GQR143" s="183"/>
      <c r="GQS143" s="183"/>
      <c r="GQT143" s="183"/>
      <c r="GQU143" s="183"/>
      <c r="GQV143" s="183"/>
      <c r="GQW143" s="183"/>
      <c r="GQX143" s="183"/>
      <c r="GQY143" s="183"/>
      <c r="GQZ143" s="183"/>
      <c r="GRA143" s="183"/>
      <c r="GRB143" s="183"/>
      <c r="GRC143" s="183"/>
      <c r="GRD143" s="183"/>
      <c r="GRE143" s="183"/>
      <c r="GRF143" s="183"/>
      <c r="GRG143" s="183"/>
      <c r="GRH143" s="183"/>
      <c r="GRI143" s="183"/>
      <c r="GRJ143" s="183"/>
      <c r="GRK143" s="183"/>
      <c r="GRL143" s="183"/>
      <c r="GRM143" s="183"/>
      <c r="GRN143" s="183"/>
      <c r="GRO143" s="183"/>
      <c r="GRP143" s="183"/>
      <c r="GRQ143" s="183"/>
      <c r="GRR143" s="183"/>
      <c r="GRS143" s="183"/>
      <c r="GRT143" s="183"/>
      <c r="GRU143" s="183"/>
      <c r="GRV143" s="183"/>
      <c r="GRW143" s="183"/>
      <c r="GRX143" s="183"/>
      <c r="GRY143" s="183"/>
      <c r="GRZ143" s="183"/>
      <c r="GSA143" s="183"/>
      <c r="GSB143" s="183"/>
      <c r="GSC143" s="183"/>
      <c r="GSD143" s="183"/>
      <c r="GSE143" s="183"/>
      <c r="GSF143" s="183"/>
      <c r="GSG143" s="183"/>
      <c r="GSH143" s="183"/>
      <c r="GSI143" s="183"/>
      <c r="GSJ143" s="183"/>
      <c r="GSK143" s="183"/>
      <c r="GSL143" s="183"/>
      <c r="GSM143" s="183"/>
      <c r="GSN143" s="183"/>
      <c r="GSO143" s="183"/>
      <c r="GSP143" s="183"/>
      <c r="GSQ143" s="183"/>
      <c r="GSR143" s="183"/>
      <c r="GSS143" s="183"/>
      <c r="GST143" s="183"/>
      <c r="GSU143" s="183"/>
      <c r="GSV143" s="183"/>
      <c r="GSW143" s="183"/>
      <c r="GSX143" s="183"/>
      <c r="GSY143" s="183"/>
      <c r="GSZ143" s="183"/>
      <c r="GTA143" s="183"/>
      <c r="GTB143" s="183"/>
      <c r="GTC143" s="183"/>
      <c r="GTD143" s="183"/>
      <c r="GTE143" s="183"/>
      <c r="GTF143" s="183"/>
      <c r="GTG143" s="183"/>
      <c r="GTH143" s="183"/>
      <c r="GTI143" s="183"/>
      <c r="GTJ143" s="183"/>
      <c r="GTK143" s="183"/>
      <c r="GTL143" s="183"/>
      <c r="GTM143" s="183"/>
      <c r="GTN143" s="183"/>
      <c r="GTO143" s="183"/>
      <c r="GTP143" s="183"/>
      <c r="GTQ143" s="183"/>
      <c r="GTR143" s="183"/>
      <c r="GTS143" s="183"/>
      <c r="GTT143" s="183"/>
      <c r="GTU143" s="183"/>
      <c r="GTV143" s="183"/>
      <c r="GTW143" s="183"/>
      <c r="GTX143" s="183"/>
      <c r="GTY143" s="183"/>
      <c r="GTZ143" s="183"/>
      <c r="GUA143" s="183"/>
      <c r="GUB143" s="183"/>
      <c r="GUC143" s="183"/>
      <c r="GUD143" s="183"/>
      <c r="GUE143" s="183"/>
      <c r="GUF143" s="183"/>
      <c r="GUG143" s="183"/>
      <c r="GUH143" s="183"/>
      <c r="GUI143" s="183"/>
      <c r="GUJ143" s="183"/>
      <c r="GUK143" s="183"/>
      <c r="GUL143" s="183"/>
      <c r="GUM143" s="183"/>
      <c r="GUN143" s="183"/>
      <c r="GUO143" s="183"/>
      <c r="GUP143" s="183"/>
      <c r="GUQ143" s="183"/>
      <c r="GUR143" s="183"/>
      <c r="GUS143" s="183"/>
      <c r="GUT143" s="183"/>
      <c r="GUU143" s="183"/>
      <c r="GUV143" s="183"/>
      <c r="GUW143" s="183"/>
      <c r="GUX143" s="183"/>
      <c r="GUY143" s="183"/>
      <c r="GUZ143" s="183"/>
      <c r="GVA143" s="183"/>
      <c r="GVB143" s="183"/>
      <c r="GVC143" s="183"/>
      <c r="GVD143" s="183"/>
      <c r="GVE143" s="183"/>
      <c r="GVF143" s="183"/>
      <c r="GVG143" s="183"/>
      <c r="GVH143" s="183"/>
      <c r="GVI143" s="183"/>
      <c r="GVJ143" s="183"/>
      <c r="GVK143" s="183"/>
      <c r="GVL143" s="183"/>
      <c r="GVM143" s="183"/>
      <c r="GVN143" s="183"/>
      <c r="GVO143" s="183"/>
      <c r="GVP143" s="183"/>
      <c r="GVQ143" s="183"/>
      <c r="GVR143" s="183"/>
      <c r="GVS143" s="183"/>
      <c r="GVT143" s="183"/>
      <c r="GVU143" s="183"/>
      <c r="GVV143" s="183"/>
      <c r="GVW143" s="183"/>
      <c r="GVX143" s="183"/>
      <c r="GVY143" s="183"/>
      <c r="GVZ143" s="183"/>
      <c r="GWA143" s="183"/>
      <c r="GWB143" s="183"/>
      <c r="GWC143" s="183"/>
      <c r="GWD143" s="183"/>
      <c r="GWE143" s="183"/>
      <c r="GWF143" s="183"/>
      <c r="GWG143" s="183"/>
      <c r="GWH143" s="183"/>
      <c r="GWI143" s="183"/>
      <c r="GWJ143" s="183"/>
      <c r="GWK143" s="183"/>
      <c r="GWL143" s="183"/>
      <c r="GWM143" s="183"/>
      <c r="GWN143" s="183"/>
      <c r="GWO143" s="183"/>
      <c r="GWP143" s="183"/>
      <c r="GWQ143" s="183"/>
      <c r="GWR143" s="183"/>
      <c r="GWS143" s="183"/>
      <c r="GWT143" s="183"/>
      <c r="GWU143" s="183"/>
      <c r="GWV143" s="183"/>
      <c r="GWW143" s="183"/>
      <c r="GWX143" s="183"/>
      <c r="GWY143" s="183"/>
      <c r="GWZ143" s="183"/>
      <c r="GXA143" s="183"/>
      <c r="GXB143" s="183"/>
      <c r="GXC143" s="183"/>
      <c r="GXD143" s="183"/>
      <c r="GXE143" s="183"/>
      <c r="GXF143" s="183"/>
      <c r="GXG143" s="183"/>
      <c r="GXH143" s="183"/>
      <c r="GXI143" s="183"/>
      <c r="GXJ143" s="183"/>
      <c r="GXK143" s="183"/>
      <c r="GXL143" s="183"/>
      <c r="GXM143" s="183"/>
      <c r="GXN143" s="183"/>
      <c r="GXO143" s="183"/>
      <c r="GXP143" s="183"/>
      <c r="GXQ143" s="183"/>
      <c r="GXR143" s="183"/>
      <c r="GXS143" s="183"/>
      <c r="GXT143" s="183"/>
      <c r="GXU143" s="183"/>
      <c r="GXV143" s="183"/>
      <c r="GXW143" s="183"/>
      <c r="GXX143" s="183"/>
      <c r="GXY143" s="183"/>
      <c r="GXZ143" s="183"/>
      <c r="GYA143" s="183"/>
      <c r="GYB143" s="183"/>
      <c r="GYC143" s="183"/>
      <c r="GYD143" s="183"/>
      <c r="GYE143" s="183"/>
      <c r="GYF143" s="183"/>
      <c r="GYG143" s="183"/>
      <c r="GYH143" s="183"/>
      <c r="GYI143" s="183"/>
      <c r="GYJ143" s="183"/>
      <c r="GYK143" s="183"/>
      <c r="GYL143" s="183"/>
      <c r="GYM143" s="183"/>
      <c r="GYN143" s="183"/>
      <c r="GYO143" s="183"/>
      <c r="GYP143" s="183"/>
      <c r="GYQ143" s="183"/>
      <c r="GYR143" s="183"/>
      <c r="GYS143" s="183"/>
      <c r="GYT143" s="183"/>
      <c r="GYU143" s="183"/>
      <c r="GYV143" s="183"/>
      <c r="GYW143" s="183"/>
      <c r="GYX143" s="183"/>
      <c r="GYY143" s="183"/>
      <c r="GYZ143" s="183"/>
      <c r="GZA143" s="183"/>
      <c r="GZB143" s="183"/>
      <c r="GZC143" s="183"/>
      <c r="GZD143" s="183"/>
      <c r="GZE143" s="183"/>
      <c r="GZF143" s="183"/>
      <c r="GZG143" s="183"/>
      <c r="GZH143" s="183"/>
      <c r="GZI143" s="183"/>
      <c r="GZJ143" s="183"/>
      <c r="GZK143" s="183"/>
      <c r="GZL143" s="183"/>
      <c r="GZM143" s="183"/>
      <c r="GZN143" s="183"/>
      <c r="GZO143" s="183"/>
      <c r="GZP143" s="183"/>
      <c r="GZQ143" s="183"/>
      <c r="GZR143" s="183"/>
      <c r="GZS143" s="183"/>
      <c r="GZT143" s="183"/>
      <c r="GZU143" s="183"/>
      <c r="GZV143" s="183"/>
      <c r="GZW143" s="183"/>
      <c r="GZX143" s="183"/>
      <c r="GZY143" s="183"/>
      <c r="GZZ143" s="183"/>
      <c r="HAA143" s="183"/>
      <c r="HAB143" s="183"/>
      <c r="HAC143" s="183"/>
      <c r="HAD143" s="183"/>
      <c r="HAE143" s="183"/>
      <c r="HAF143" s="183"/>
      <c r="HAG143" s="183"/>
      <c r="HAH143" s="183"/>
      <c r="HAI143" s="183"/>
      <c r="HAJ143" s="183"/>
      <c r="HAK143" s="183"/>
      <c r="HAL143" s="183"/>
      <c r="HAM143" s="183"/>
      <c r="HAN143" s="183"/>
      <c r="HAO143" s="183"/>
      <c r="HAP143" s="183"/>
      <c r="HAQ143" s="183"/>
      <c r="HAR143" s="183"/>
      <c r="HAS143" s="183"/>
      <c r="HAT143" s="183"/>
      <c r="HAU143" s="183"/>
      <c r="HAV143" s="183"/>
      <c r="HAW143" s="183"/>
      <c r="HAX143" s="183"/>
      <c r="HAY143" s="183"/>
      <c r="HAZ143" s="183"/>
      <c r="HBA143" s="183"/>
      <c r="HBB143" s="183"/>
      <c r="HBC143" s="183"/>
      <c r="HBD143" s="183"/>
      <c r="HBE143" s="183"/>
      <c r="HBF143" s="183"/>
      <c r="HBG143" s="183"/>
      <c r="HBH143" s="183"/>
      <c r="HBI143" s="183"/>
      <c r="HBJ143" s="183"/>
      <c r="HBK143" s="183"/>
      <c r="HBL143" s="183"/>
      <c r="HBM143" s="183"/>
      <c r="HBN143" s="183"/>
      <c r="HBO143" s="183"/>
      <c r="HBP143" s="183"/>
      <c r="HBQ143" s="183"/>
      <c r="HBR143" s="183"/>
      <c r="HBS143" s="183"/>
      <c r="HBT143" s="183"/>
      <c r="HBU143" s="183"/>
      <c r="HBV143" s="183"/>
      <c r="HBW143" s="183"/>
      <c r="HBX143" s="183"/>
      <c r="HBY143" s="183"/>
      <c r="HBZ143" s="183"/>
      <c r="HCA143" s="183"/>
      <c r="HCB143" s="183"/>
      <c r="HCC143" s="183"/>
      <c r="HCD143" s="183"/>
      <c r="HCE143" s="183"/>
      <c r="HCF143" s="183"/>
      <c r="HCG143" s="183"/>
      <c r="HCH143" s="183"/>
      <c r="HCI143" s="183"/>
      <c r="HCJ143" s="183"/>
      <c r="HCK143" s="183"/>
      <c r="HCL143" s="183"/>
      <c r="HCM143" s="183"/>
      <c r="HCN143" s="183"/>
      <c r="HCO143" s="183"/>
      <c r="HCP143" s="183"/>
      <c r="HCQ143" s="183"/>
      <c r="HCR143" s="183"/>
      <c r="HCS143" s="183"/>
      <c r="HCT143" s="183"/>
      <c r="HCU143" s="183"/>
      <c r="HCV143" s="183"/>
      <c r="HCW143" s="183"/>
      <c r="HCX143" s="183"/>
      <c r="HCY143" s="183"/>
      <c r="HCZ143" s="183"/>
      <c r="HDA143" s="183"/>
      <c r="HDB143" s="183"/>
      <c r="HDC143" s="183"/>
      <c r="HDD143" s="183"/>
      <c r="HDE143" s="183"/>
      <c r="HDF143" s="183"/>
      <c r="HDG143" s="183"/>
      <c r="HDH143" s="183"/>
      <c r="HDI143" s="183"/>
      <c r="HDJ143" s="183"/>
      <c r="HDK143" s="183"/>
      <c r="HDL143" s="183"/>
      <c r="HDM143" s="183"/>
      <c r="HDN143" s="183"/>
      <c r="HDO143" s="183"/>
      <c r="HDP143" s="183"/>
      <c r="HDQ143" s="183"/>
      <c r="HDR143" s="183"/>
      <c r="HDS143" s="183"/>
      <c r="HDT143" s="183"/>
      <c r="HDU143" s="183"/>
      <c r="HDV143" s="183"/>
      <c r="HDW143" s="183"/>
      <c r="HDX143" s="183"/>
      <c r="HDY143" s="183"/>
      <c r="HDZ143" s="183"/>
      <c r="HEA143" s="183"/>
      <c r="HEB143" s="183"/>
      <c r="HEC143" s="183"/>
      <c r="HED143" s="183"/>
      <c r="HEE143" s="183"/>
      <c r="HEF143" s="183"/>
      <c r="HEG143" s="183"/>
      <c r="HEH143" s="183"/>
      <c r="HEI143" s="183"/>
      <c r="HEJ143" s="183"/>
      <c r="HEK143" s="183"/>
      <c r="HEL143" s="183"/>
      <c r="HEM143" s="183"/>
      <c r="HEN143" s="183"/>
      <c r="HEO143" s="183"/>
      <c r="HEP143" s="183"/>
      <c r="HEQ143" s="183"/>
      <c r="HER143" s="183"/>
      <c r="HES143" s="183"/>
      <c r="HET143" s="183"/>
      <c r="HEU143" s="183"/>
      <c r="HEV143" s="183"/>
      <c r="HEW143" s="183"/>
      <c r="HEX143" s="183"/>
      <c r="HEY143" s="183"/>
      <c r="HEZ143" s="183"/>
      <c r="HFA143" s="183"/>
      <c r="HFB143" s="183"/>
      <c r="HFC143" s="183"/>
      <c r="HFD143" s="183"/>
      <c r="HFE143" s="183"/>
      <c r="HFF143" s="183"/>
      <c r="HFG143" s="183"/>
      <c r="HFH143" s="183"/>
      <c r="HFI143" s="183"/>
      <c r="HFJ143" s="183"/>
      <c r="HFK143" s="183"/>
      <c r="HFL143" s="183"/>
      <c r="HFM143" s="183"/>
      <c r="HFN143" s="183"/>
      <c r="HFO143" s="183"/>
      <c r="HFP143" s="183"/>
      <c r="HFQ143" s="183"/>
      <c r="HFR143" s="183"/>
      <c r="HFS143" s="183"/>
      <c r="HFT143" s="183"/>
      <c r="HFU143" s="183"/>
      <c r="HFV143" s="183"/>
      <c r="HFW143" s="183"/>
      <c r="HFX143" s="183"/>
      <c r="HFY143" s="183"/>
      <c r="HFZ143" s="183"/>
      <c r="HGA143" s="183"/>
      <c r="HGB143" s="183"/>
      <c r="HGC143" s="183"/>
      <c r="HGD143" s="183"/>
      <c r="HGE143" s="183"/>
      <c r="HGF143" s="183"/>
      <c r="HGG143" s="183"/>
      <c r="HGH143" s="183"/>
      <c r="HGI143" s="183"/>
      <c r="HGJ143" s="183"/>
      <c r="HGK143" s="183"/>
      <c r="HGL143" s="183"/>
      <c r="HGM143" s="183"/>
      <c r="HGN143" s="183"/>
      <c r="HGO143" s="183"/>
      <c r="HGP143" s="183"/>
      <c r="HGQ143" s="183"/>
      <c r="HGR143" s="183"/>
      <c r="HGS143" s="183"/>
      <c r="HGT143" s="183"/>
      <c r="HGU143" s="183"/>
      <c r="HGV143" s="183"/>
      <c r="HGW143" s="183"/>
      <c r="HGX143" s="183"/>
      <c r="HGY143" s="183"/>
      <c r="HGZ143" s="183"/>
      <c r="HHA143" s="183"/>
      <c r="HHB143" s="183"/>
      <c r="HHC143" s="183"/>
      <c r="HHD143" s="183"/>
      <c r="HHE143" s="183"/>
      <c r="HHF143" s="183"/>
      <c r="HHG143" s="183"/>
      <c r="HHH143" s="183"/>
      <c r="HHI143" s="183"/>
      <c r="HHJ143" s="183"/>
      <c r="HHK143" s="183"/>
      <c r="HHL143" s="183"/>
      <c r="HHM143" s="183"/>
      <c r="HHN143" s="183"/>
      <c r="HHO143" s="183"/>
      <c r="HHP143" s="183"/>
      <c r="HHQ143" s="183"/>
      <c r="HHR143" s="183"/>
      <c r="HHS143" s="183"/>
      <c r="HHT143" s="183"/>
      <c r="HHU143" s="183"/>
      <c r="HHV143" s="183"/>
      <c r="HHW143" s="183"/>
      <c r="HHX143" s="183"/>
      <c r="HHY143" s="183"/>
      <c r="HHZ143" s="183"/>
      <c r="HIA143" s="183"/>
      <c r="HIB143" s="183"/>
      <c r="HIC143" s="183"/>
      <c r="HID143" s="183"/>
      <c r="HIE143" s="183"/>
      <c r="HIF143" s="183"/>
      <c r="HIG143" s="183"/>
      <c r="HIH143" s="183"/>
      <c r="HII143" s="183"/>
      <c r="HIJ143" s="183"/>
      <c r="HIK143" s="183"/>
      <c r="HIL143" s="183"/>
      <c r="HIM143" s="183"/>
      <c r="HIN143" s="183"/>
      <c r="HIO143" s="183"/>
      <c r="HIP143" s="183"/>
      <c r="HIQ143" s="183"/>
      <c r="HIR143" s="183"/>
      <c r="HIS143" s="183"/>
      <c r="HIT143" s="183"/>
      <c r="HIU143" s="183"/>
      <c r="HIV143" s="183"/>
      <c r="HIW143" s="183"/>
      <c r="HIX143" s="183"/>
      <c r="HIY143" s="183"/>
      <c r="HIZ143" s="183"/>
      <c r="HJA143" s="183"/>
      <c r="HJB143" s="183"/>
      <c r="HJC143" s="183"/>
      <c r="HJD143" s="183"/>
      <c r="HJE143" s="183"/>
      <c r="HJF143" s="183"/>
      <c r="HJG143" s="183"/>
      <c r="HJH143" s="183"/>
      <c r="HJI143" s="183"/>
      <c r="HJJ143" s="183"/>
      <c r="HJK143" s="183"/>
      <c r="HJL143" s="183"/>
      <c r="HJM143" s="183"/>
      <c r="HJN143" s="183"/>
      <c r="HJO143" s="183"/>
      <c r="HJP143" s="183"/>
      <c r="HJQ143" s="183"/>
      <c r="HJR143" s="183"/>
      <c r="HJS143" s="183"/>
      <c r="HJT143" s="183"/>
      <c r="HJU143" s="183"/>
      <c r="HJV143" s="183"/>
      <c r="HJW143" s="183"/>
      <c r="HJX143" s="183"/>
      <c r="HJY143" s="183"/>
      <c r="HJZ143" s="183"/>
      <c r="HKA143" s="183"/>
      <c r="HKB143" s="183"/>
      <c r="HKC143" s="183"/>
      <c r="HKD143" s="183"/>
      <c r="HKE143" s="183"/>
      <c r="HKF143" s="183"/>
      <c r="HKG143" s="183"/>
      <c r="HKH143" s="183"/>
      <c r="HKI143" s="183"/>
      <c r="HKJ143" s="183"/>
      <c r="HKK143" s="183"/>
      <c r="HKL143" s="183"/>
      <c r="HKM143" s="183"/>
      <c r="HKN143" s="183"/>
      <c r="HKO143" s="183"/>
      <c r="HKP143" s="183"/>
      <c r="HKQ143" s="183"/>
      <c r="HKR143" s="183"/>
      <c r="HKS143" s="183"/>
      <c r="HKT143" s="183"/>
      <c r="HKU143" s="183"/>
      <c r="HKV143" s="183"/>
      <c r="HKW143" s="183"/>
      <c r="HKX143" s="183"/>
      <c r="HKY143" s="183"/>
      <c r="HKZ143" s="183"/>
      <c r="HLA143" s="183"/>
      <c r="HLB143" s="183"/>
      <c r="HLC143" s="183"/>
      <c r="HLD143" s="183"/>
      <c r="HLE143" s="183"/>
      <c r="HLF143" s="183"/>
      <c r="HLG143" s="183"/>
      <c r="HLH143" s="183"/>
      <c r="HLI143" s="183"/>
      <c r="HLJ143" s="183"/>
      <c r="HLK143" s="183"/>
      <c r="HLL143" s="183"/>
      <c r="HLM143" s="183"/>
      <c r="HLN143" s="183"/>
      <c r="HLO143" s="183"/>
      <c r="HLP143" s="183"/>
      <c r="HLQ143" s="183"/>
      <c r="HLR143" s="183"/>
      <c r="HLS143" s="183"/>
      <c r="HLT143" s="183"/>
      <c r="HLU143" s="183"/>
      <c r="HLV143" s="183"/>
      <c r="HLW143" s="183"/>
      <c r="HLX143" s="183"/>
      <c r="HLY143" s="183"/>
      <c r="HLZ143" s="183"/>
      <c r="HMA143" s="183"/>
      <c r="HMB143" s="183"/>
      <c r="HMC143" s="183"/>
      <c r="HMD143" s="183"/>
      <c r="HME143" s="183"/>
      <c r="HMF143" s="183"/>
      <c r="HMG143" s="183"/>
      <c r="HMH143" s="183"/>
      <c r="HMI143" s="183"/>
      <c r="HMJ143" s="183"/>
      <c r="HMK143" s="183"/>
      <c r="HML143" s="183"/>
      <c r="HMM143" s="183"/>
      <c r="HMN143" s="183"/>
      <c r="HMO143" s="183"/>
      <c r="HMP143" s="183"/>
      <c r="HMQ143" s="183"/>
      <c r="HMR143" s="183"/>
      <c r="HMS143" s="183"/>
      <c r="HMT143" s="183"/>
      <c r="HMU143" s="183"/>
      <c r="HMV143" s="183"/>
      <c r="HMW143" s="183"/>
      <c r="HMX143" s="183"/>
      <c r="HMY143" s="183"/>
      <c r="HMZ143" s="183"/>
      <c r="HNA143" s="183"/>
      <c r="HNB143" s="183"/>
      <c r="HNC143" s="183"/>
      <c r="HND143" s="183"/>
      <c r="HNE143" s="183"/>
      <c r="HNF143" s="183"/>
      <c r="HNG143" s="183"/>
      <c r="HNH143" s="183"/>
      <c r="HNI143" s="183"/>
      <c r="HNJ143" s="183"/>
      <c r="HNK143" s="183"/>
      <c r="HNL143" s="183"/>
      <c r="HNM143" s="183"/>
      <c r="HNN143" s="183"/>
      <c r="HNO143" s="183"/>
      <c r="HNP143" s="183"/>
      <c r="HNQ143" s="183"/>
      <c r="HNR143" s="183"/>
      <c r="HNS143" s="183"/>
      <c r="HNT143" s="183"/>
      <c r="HNU143" s="183"/>
      <c r="HNV143" s="183"/>
      <c r="HNW143" s="183"/>
      <c r="HNX143" s="183"/>
      <c r="HNY143" s="183"/>
      <c r="HNZ143" s="183"/>
      <c r="HOA143" s="183"/>
      <c r="HOB143" s="183"/>
      <c r="HOC143" s="183"/>
      <c r="HOD143" s="183"/>
      <c r="HOE143" s="183"/>
      <c r="HOF143" s="183"/>
      <c r="HOG143" s="183"/>
      <c r="HOH143" s="183"/>
      <c r="HOI143" s="183"/>
      <c r="HOJ143" s="183"/>
      <c r="HOK143" s="183"/>
      <c r="HOL143" s="183"/>
      <c r="HOM143" s="183"/>
      <c r="HON143" s="183"/>
      <c r="HOO143" s="183"/>
      <c r="HOP143" s="183"/>
      <c r="HOQ143" s="183"/>
      <c r="HOR143" s="183"/>
      <c r="HOS143" s="183"/>
      <c r="HOT143" s="183"/>
      <c r="HOU143" s="183"/>
      <c r="HOV143" s="183"/>
      <c r="HOW143" s="183"/>
      <c r="HOX143" s="183"/>
      <c r="HOY143" s="183"/>
      <c r="HOZ143" s="183"/>
      <c r="HPA143" s="183"/>
      <c r="HPB143" s="183"/>
      <c r="HPC143" s="183"/>
      <c r="HPD143" s="183"/>
      <c r="HPE143" s="183"/>
      <c r="HPF143" s="183"/>
      <c r="HPG143" s="183"/>
      <c r="HPH143" s="183"/>
      <c r="HPI143" s="183"/>
      <c r="HPJ143" s="183"/>
      <c r="HPK143" s="183"/>
      <c r="HPL143" s="183"/>
      <c r="HPM143" s="183"/>
      <c r="HPN143" s="183"/>
      <c r="HPO143" s="183"/>
      <c r="HPP143" s="183"/>
      <c r="HPQ143" s="183"/>
      <c r="HPR143" s="183"/>
      <c r="HPS143" s="183"/>
      <c r="HPT143" s="183"/>
      <c r="HPU143" s="183"/>
      <c r="HPV143" s="183"/>
      <c r="HPW143" s="183"/>
      <c r="HPX143" s="183"/>
      <c r="HPY143" s="183"/>
      <c r="HPZ143" s="183"/>
      <c r="HQA143" s="183"/>
      <c r="HQB143" s="183"/>
      <c r="HQC143" s="183"/>
      <c r="HQD143" s="183"/>
      <c r="HQE143" s="183"/>
      <c r="HQF143" s="183"/>
      <c r="HQG143" s="183"/>
      <c r="HQH143" s="183"/>
      <c r="HQI143" s="183"/>
      <c r="HQJ143" s="183"/>
      <c r="HQK143" s="183"/>
      <c r="HQL143" s="183"/>
      <c r="HQM143" s="183"/>
      <c r="HQN143" s="183"/>
      <c r="HQO143" s="183"/>
      <c r="HQP143" s="183"/>
      <c r="HQQ143" s="183"/>
      <c r="HQR143" s="183"/>
      <c r="HQS143" s="183"/>
      <c r="HQT143" s="183"/>
      <c r="HQU143" s="183"/>
      <c r="HQV143" s="183"/>
      <c r="HQW143" s="183"/>
      <c r="HQX143" s="183"/>
      <c r="HQY143" s="183"/>
      <c r="HQZ143" s="183"/>
      <c r="HRA143" s="183"/>
      <c r="HRB143" s="183"/>
      <c r="HRC143" s="183"/>
      <c r="HRD143" s="183"/>
      <c r="HRE143" s="183"/>
      <c r="HRF143" s="183"/>
      <c r="HRG143" s="183"/>
      <c r="HRH143" s="183"/>
      <c r="HRI143" s="183"/>
      <c r="HRJ143" s="183"/>
      <c r="HRK143" s="183"/>
      <c r="HRL143" s="183"/>
      <c r="HRM143" s="183"/>
      <c r="HRN143" s="183"/>
      <c r="HRO143" s="183"/>
      <c r="HRP143" s="183"/>
      <c r="HRQ143" s="183"/>
      <c r="HRR143" s="183"/>
      <c r="HRS143" s="183"/>
      <c r="HRT143" s="183"/>
      <c r="HRU143" s="183"/>
      <c r="HRV143" s="183"/>
      <c r="HRW143" s="183"/>
      <c r="HRX143" s="183"/>
      <c r="HRY143" s="183"/>
      <c r="HRZ143" s="183"/>
      <c r="HSA143" s="183"/>
      <c r="HSB143" s="183"/>
      <c r="HSC143" s="183"/>
      <c r="HSD143" s="183"/>
      <c r="HSE143" s="183"/>
      <c r="HSF143" s="183"/>
      <c r="HSG143" s="183"/>
      <c r="HSH143" s="183"/>
      <c r="HSI143" s="183"/>
      <c r="HSJ143" s="183"/>
      <c r="HSK143" s="183"/>
      <c r="HSL143" s="183"/>
      <c r="HSM143" s="183"/>
      <c r="HSN143" s="183"/>
      <c r="HSO143" s="183"/>
      <c r="HSP143" s="183"/>
      <c r="HSQ143" s="183"/>
      <c r="HSR143" s="183"/>
      <c r="HSS143" s="183"/>
      <c r="HST143" s="183"/>
      <c r="HSU143" s="183"/>
      <c r="HSV143" s="183"/>
      <c r="HSW143" s="183"/>
      <c r="HSX143" s="183"/>
      <c r="HSY143" s="183"/>
      <c r="HSZ143" s="183"/>
      <c r="HTA143" s="183"/>
      <c r="HTB143" s="183"/>
      <c r="HTC143" s="183"/>
      <c r="HTD143" s="183"/>
      <c r="HTE143" s="183"/>
      <c r="HTF143" s="183"/>
      <c r="HTG143" s="183"/>
      <c r="HTH143" s="183"/>
      <c r="HTI143" s="183"/>
      <c r="HTJ143" s="183"/>
      <c r="HTK143" s="183"/>
      <c r="HTL143" s="183"/>
      <c r="HTM143" s="183"/>
      <c r="HTN143" s="183"/>
      <c r="HTO143" s="183"/>
      <c r="HTP143" s="183"/>
      <c r="HTQ143" s="183"/>
      <c r="HTR143" s="183"/>
      <c r="HTS143" s="183"/>
      <c r="HTT143" s="183"/>
      <c r="HTU143" s="183"/>
      <c r="HTV143" s="183"/>
      <c r="HTW143" s="183"/>
      <c r="HTX143" s="183"/>
      <c r="HTY143" s="183"/>
      <c r="HTZ143" s="183"/>
      <c r="HUA143" s="183"/>
      <c r="HUB143" s="183"/>
      <c r="HUC143" s="183"/>
      <c r="HUD143" s="183"/>
      <c r="HUE143" s="183"/>
      <c r="HUF143" s="183"/>
      <c r="HUG143" s="183"/>
      <c r="HUH143" s="183"/>
      <c r="HUI143" s="183"/>
      <c r="HUJ143" s="183"/>
      <c r="HUK143" s="183"/>
      <c r="HUL143" s="183"/>
      <c r="HUM143" s="183"/>
      <c r="HUN143" s="183"/>
      <c r="HUO143" s="183"/>
      <c r="HUP143" s="183"/>
      <c r="HUQ143" s="183"/>
      <c r="HUR143" s="183"/>
      <c r="HUS143" s="183"/>
      <c r="HUT143" s="183"/>
      <c r="HUU143" s="183"/>
      <c r="HUV143" s="183"/>
      <c r="HUW143" s="183"/>
      <c r="HUX143" s="183"/>
      <c r="HUY143" s="183"/>
      <c r="HUZ143" s="183"/>
      <c r="HVA143" s="183"/>
      <c r="HVB143" s="183"/>
      <c r="HVC143" s="183"/>
      <c r="HVD143" s="183"/>
      <c r="HVE143" s="183"/>
      <c r="HVF143" s="183"/>
      <c r="HVG143" s="183"/>
      <c r="HVH143" s="183"/>
      <c r="HVI143" s="183"/>
      <c r="HVJ143" s="183"/>
      <c r="HVK143" s="183"/>
      <c r="HVL143" s="183"/>
      <c r="HVM143" s="183"/>
      <c r="HVN143" s="183"/>
      <c r="HVO143" s="183"/>
      <c r="HVP143" s="183"/>
      <c r="HVQ143" s="183"/>
      <c r="HVR143" s="183"/>
      <c r="HVS143" s="183"/>
      <c r="HVT143" s="183"/>
      <c r="HVU143" s="183"/>
      <c r="HVV143" s="183"/>
      <c r="HVW143" s="183"/>
      <c r="HVX143" s="183"/>
      <c r="HVY143" s="183"/>
      <c r="HVZ143" s="183"/>
      <c r="HWA143" s="183"/>
      <c r="HWB143" s="183"/>
      <c r="HWC143" s="183"/>
      <c r="HWD143" s="183"/>
      <c r="HWE143" s="183"/>
      <c r="HWF143" s="183"/>
      <c r="HWG143" s="183"/>
      <c r="HWH143" s="183"/>
      <c r="HWI143" s="183"/>
      <c r="HWJ143" s="183"/>
      <c r="HWK143" s="183"/>
      <c r="HWL143" s="183"/>
      <c r="HWM143" s="183"/>
      <c r="HWN143" s="183"/>
      <c r="HWO143" s="183"/>
      <c r="HWP143" s="183"/>
      <c r="HWQ143" s="183"/>
      <c r="HWR143" s="183"/>
      <c r="HWS143" s="183"/>
      <c r="HWT143" s="183"/>
      <c r="HWU143" s="183"/>
      <c r="HWV143" s="183"/>
      <c r="HWW143" s="183"/>
      <c r="HWX143" s="183"/>
      <c r="HWY143" s="183"/>
      <c r="HWZ143" s="183"/>
      <c r="HXA143" s="183"/>
      <c r="HXB143" s="183"/>
      <c r="HXC143" s="183"/>
      <c r="HXD143" s="183"/>
      <c r="HXE143" s="183"/>
      <c r="HXF143" s="183"/>
      <c r="HXG143" s="183"/>
      <c r="HXH143" s="183"/>
      <c r="HXI143" s="183"/>
      <c r="HXJ143" s="183"/>
      <c r="HXK143" s="183"/>
      <c r="HXL143" s="183"/>
      <c r="HXM143" s="183"/>
      <c r="HXN143" s="183"/>
      <c r="HXO143" s="183"/>
      <c r="HXP143" s="183"/>
      <c r="HXQ143" s="183"/>
      <c r="HXR143" s="183"/>
      <c r="HXS143" s="183"/>
      <c r="HXT143" s="183"/>
      <c r="HXU143" s="183"/>
      <c r="HXV143" s="183"/>
      <c r="HXW143" s="183"/>
      <c r="HXX143" s="183"/>
      <c r="HXY143" s="183"/>
      <c r="HXZ143" s="183"/>
      <c r="HYA143" s="183"/>
      <c r="HYB143" s="183"/>
      <c r="HYC143" s="183"/>
      <c r="HYD143" s="183"/>
      <c r="HYE143" s="183"/>
      <c r="HYF143" s="183"/>
      <c r="HYG143" s="183"/>
      <c r="HYH143" s="183"/>
      <c r="HYI143" s="183"/>
      <c r="HYJ143" s="183"/>
      <c r="HYK143" s="183"/>
      <c r="HYL143" s="183"/>
      <c r="HYM143" s="183"/>
      <c r="HYN143" s="183"/>
      <c r="HYO143" s="183"/>
      <c r="HYP143" s="183"/>
      <c r="HYQ143" s="183"/>
      <c r="HYR143" s="183"/>
      <c r="HYS143" s="183"/>
      <c r="HYT143" s="183"/>
      <c r="HYU143" s="183"/>
      <c r="HYV143" s="183"/>
      <c r="HYW143" s="183"/>
      <c r="HYX143" s="183"/>
      <c r="HYY143" s="183"/>
      <c r="HYZ143" s="183"/>
      <c r="HZA143" s="183"/>
      <c r="HZB143" s="183"/>
      <c r="HZC143" s="183"/>
      <c r="HZD143" s="183"/>
      <c r="HZE143" s="183"/>
      <c r="HZF143" s="183"/>
      <c r="HZG143" s="183"/>
      <c r="HZH143" s="183"/>
      <c r="HZI143" s="183"/>
      <c r="HZJ143" s="183"/>
      <c r="HZK143" s="183"/>
      <c r="HZL143" s="183"/>
      <c r="HZM143" s="183"/>
      <c r="HZN143" s="183"/>
      <c r="HZO143" s="183"/>
      <c r="HZP143" s="183"/>
      <c r="HZQ143" s="183"/>
      <c r="HZR143" s="183"/>
      <c r="HZS143" s="183"/>
      <c r="HZT143" s="183"/>
      <c r="HZU143" s="183"/>
      <c r="HZV143" s="183"/>
      <c r="HZW143" s="183"/>
      <c r="HZX143" s="183"/>
      <c r="HZY143" s="183"/>
      <c r="HZZ143" s="183"/>
      <c r="IAA143" s="183"/>
      <c r="IAB143" s="183"/>
      <c r="IAC143" s="183"/>
      <c r="IAD143" s="183"/>
      <c r="IAE143" s="183"/>
      <c r="IAF143" s="183"/>
      <c r="IAG143" s="183"/>
      <c r="IAH143" s="183"/>
      <c r="IAI143" s="183"/>
      <c r="IAJ143" s="183"/>
      <c r="IAK143" s="183"/>
      <c r="IAL143" s="183"/>
      <c r="IAM143" s="183"/>
      <c r="IAN143" s="183"/>
      <c r="IAO143" s="183"/>
      <c r="IAP143" s="183"/>
      <c r="IAQ143" s="183"/>
      <c r="IAR143" s="183"/>
      <c r="IAS143" s="183"/>
      <c r="IAT143" s="183"/>
      <c r="IAU143" s="183"/>
      <c r="IAV143" s="183"/>
      <c r="IAW143" s="183"/>
      <c r="IAX143" s="183"/>
      <c r="IAY143" s="183"/>
      <c r="IAZ143" s="183"/>
      <c r="IBA143" s="183"/>
      <c r="IBB143" s="183"/>
      <c r="IBC143" s="183"/>
      <c r="IBD143" s="183"/>
      <c r="IBE143" s="183"/>
      <c r="IBF143" s="183"/>
      <c r="IBG143" s="183"/>
      <c r="IBH143" s="183"/>
      <c r="IBI143" s="183"/>
      <c r="IBJ143" s="183"/>
      <c r="IBK143" s="183"/>
      <c r="IBL143" s="183"/>
      <c r="IBM143" s="183"/>
      <c r="IBN143" s="183"/>
      <c r="IBO143" s="183"/>
      <c r="IBP143" s="183"/>
      <c r="IBQ143" s="183"/>
      <c r="IBR143" s="183"/>
      <c r="IBS143" s="183"/>
      <c r="IBT143" s="183"/>
      <c r="IBU143" s="183"/>
      <c r="IBV143" s="183"/>
      <c r="IBW143" s="183"/>
      <c r="IBX143" s="183"/>
      <c r="IBY143" s="183"/>
      <c r="IBZ143" s="183"/>
      <c r="ICA143" s="183"/>
      <c r="ICB143" s="183"/>
      <c r="ICC143" s="183"/>
      <c r="ICD143" s="183"/>
      <c r="ICE143" s="183"/>
      <c r="ICF143" s="183"/>
      <c r="ICG143" s="183"/>
      <c r="ICH143" s="183"/>
      <c r="ICI143" s="183"/>
      <c r="ICJ143" s="183"/>
      <c r="ICK143" s="183"/>
      <c r="ICL143" s="183"/>
      <c r="ICM143" s="183"/>
      <c r="ICN143" s="183"/>
      <c r="ICO143" s="183"/>
      <c r="ICP143" s="183"/>
      <c r="ICQ143" s="183"/>
      <c r="ICR143" s="183"/>
      <c r="ICS143" s="183"/>
      <c r="ICT143" s="183"/>
      <c r="ICU143" s="183"/>
      <c r="ICV143" s="183"/>
      <c r="ICW143" s="183"/>
      <c r="ICX143" s="183"/>
      <c r="ICY143" s="183"/>
      <c r="ICZ143" s="183"/>
      <c r="IDA143" s="183"/>
      <c r="IDB143" s="183"/>
      <c r="IDC143" s="183"/>
      <c r="IDD143" s="183"/>
      <c r="IDE143" s="183"/>
      <c r="IDF143" s="183"/>
      <c r="IDG143" s="183"/>
      <c r="IDH143" s="183"/>
      <c r="IDI143" s="183"/>
      <c r="IDJ143" s="183"/>
      <c r="IDK143" s="183"/>
      <c r="IDL143" s="183"/>
      <c r="IDM143" s="183"/>
      <c r="IDN143" s="183"/>
      <c r="IDO143" s="183"/>
      <c r="IDP143" s="183"/>
      <c r="IDQ143" s="183"/>
      <c r="IDR143" s="183"/>
      <c r="IDS143" s="183"/>
      <c r="IDT143" s="183"/>
      <c r="IDU143" s="183"/>
      <c r="IDV143" s="183"/>
      <c r="IDW143" s="183"/>
      <c r="IDX143" s="183"/>
      <c r="IDY143" s="183"/>
      <c r="IDZ143" s="183"/>
      <c r="IEA143" s="183"/>
      <c r="IEB143" s="183"/>
      <c r="IEC143" s="183"/>
      <c r="IED143" s="183"/>
      <c r="IEE143" s="183"/>
      <c r="IEF143" s="183"/>
      <c r="IEG143" s="183"/>
      <c r="IEH143" s="183"/>
      <c r="IEI143" s="183"/>
      <c r="IEJ143" s="183"/>
      <c r="IEK143" s="183"/>
      <c r="IEL143" s="183"/>
      <c r="IEM143" s="183"/>
      <c r="IEN143" s="183"/>
      <c r="IEO143" s="183"/>
      <c r="IEP143" s="183"/>
      <c r="IEQ143" s="183"/>
      <c r="IER143" s="183"/>
      <c r="IES143" s="183"/>
      <c r="IET143" s="183"/>
      <c r="IEU143" s="183"/>
      <c r="IEV143" s="183"/>
      <c r="IEW143" s="183"/>
      <c r="IEX143" s="183"/>
      <c r="IEY143" s="183"/>
      <c r="IEZ143" s="183"/>
      <c r="IFA143" s="183"/>
      <c r="IFB143" s="183"/>
      <c r="IFC143" s="183"/>
      <c r="IFD143" s="183"/>
      <c r="IFE143" s="183"/>
      <c r="IFF143" s="183"/>
      <c r="IFG143" s="183"/>
      <c r="IFH143" s="183"/>
      <c r="IFI143" s="183"/>
      <c r="IFJ143" s="183"/>
      <c r="IFK143" s="183"/>
      <c r="IFL143" s="183"/>
      <c r="IFM143" s="183"/>
      <c r="IFN143" s="183"/>
      <c r="IFO143" s="183"/>
      <c r="IFP143" s="183"/>
      <c r="IFQ143" s="183"/>
      <c r="IFR143" s="183"/>
      <c r="IFS143" s="183"/>
      <c r="IFT143" s="183"/>
      <c r="IFU143" s="183"/>
      <c r="IFV143" s="183"/>
      <c r="IFW143" s="183"/>
      <c r="IFX143" s="183"/>
      <c r="IFY143" s="183"/>
      <c r="IFZ143" s="183"/>
      <c r="IGA143" s="183"/>
      <c r="IGB143" s="183"/>
      <c r="IGC143" s="183"/>
      <c r="IGD143" s="183"/>
      <c r="IGE143" s="183"/>
      <c r="IGF143" s="183"/>
      <c r="IGG143" s="183"/>
      <c r="IGH143" s="183"/>
      <c r="IGI143" s="183"/>
      <c r="IGJ143" s="183"/>
      <c r="IGK143" s="183"/>
      <c r="IGL143" s="183"/>
      <c r="IGM143" s="183"/>
      <c r="IGN143" s="183"/>
      <c r="IGO143" s="183"/>
      <c r="IGP143" s="183"/>
      <c r="IGQ143" s="183"/>
      <c r="IGR143" s="183"/>
      <c r="IGS143" s="183"/>
      <c r="IGT143" s="183"/>
      <c r="IGU143" s="183"/>
      <c r="IGV143" s="183"/>
      <c r="IGW143" s="183"/>
      <c r="IGX143" s="183"/>
      <c r="IGY143" s="183"/>
      <c r="IGZ143" s="183"/>
      <c r="IHA143" s="183"/>
      <c r="IHB143" s="183"/>
      <c r="IHC143" s="183"/>
      <c r="IHD143" s="183"/>
      <c r="IHE143" s="183"/>
      <c r="IHF143" s="183"/>
      <c r="IHG143" s="183"/>
      <c r="IHH143" s="183"/>
      <c r="IHI143" s="183"/>
      <c r="IHJ143" s="183"/>
      <c r="IHK143" s="183"/>
      <c r="IHL143" s="183"/>
      <c r="IHM143" s="183"/>
      <c r="IHN143" s="183"/>
      <c r="IHO143" s="183"/>
      <c r="IHP143" s="183"/>
      <c r="IHQ143" s="183"/>
      <c r="IHR143" s="183"/>
      <c r="IHS143" s="183"/>
      <c r="IHT143" s="183"/>
      <c r="IHU143" s="183"/>
      <c r="IHV143" s="183"/>
      <c r="IHW143" s="183"/>
      <c r="IHX143" s="183"/>
      <c r="IHY143" s="183"/>
      <c r="IHZ143" s="183"/>
      <c r="IIA143" s="183"/>
      <c r="IIB143" s="183"/>
      <c r="IIC143" s="183"/>
      <c r="IID143" s="183"/>
      <c r="IIE143" s="183"/>
      <c r="IIF143" s="183"/>
      <c r="IIG143" s="183"/>
      <c r="IIH143" s="183"/>
      <c r="III143" s="183"/>
      <c r="IIJ143" s="183"/>
      <c r="IIK143" s="183"/>
      <c r="IIL143" s="183"/>
      <c r="IIM143" s="183"/>
      <c r="IIN143" s="183"/>
      <c r="IIO143" s="183"/>
      <c r="IIP143" s="183"/>
      <c r="IIQ143" s="183"/>
      <c r="IIR143" s="183"/>
      <c r="IIS143" s="183"/>
      <c r="IIT143" s="183"/>
      <c r="IIU143" s="183"/>
      <c r="IIV143" s="183"/>
      <c r="IIW143" s="183"/>
      <c r="IIX143" s="183"/>
      <c r="IIY143" s="183"/>
      <c r="IIZ143" s="183"/>
      <c r="IJA143" s="183"/>
      <c r="IJB143" s="183"/>
      <c r="IJC143" s="183"/>
      <c r="IJD143" s="183"/>
      <c r="IJE143" s="183"/>
      <c r="IJF143" s="183"/>
      <c r="IJG143" s="183"/>
      <c r="IJH143" s="183"/>
      <c r="IJI143" s="183"/>
      <c r="IJJ143" s="183"/>
      <c r="IJK143" s="183"/>
      <c r="IJL143" s="183"/>
      <c r="IJM143" s="183"/>
      <c r="IJN143" s="183"/>
      <c r="IJO143" s="183"/>
      <c r="IJP143" s="183"/>
      <c r="IJQ143" s="183"/>
      <c r="IJR143" s="183"/>
      <c r="IJS143" s="183"/>
      <c r="IJT143" s="183"/>
      <c r="IJU143" s="183"/>
      <c r="IJV143" s="183"/>
      <c r="IJW143" s="183"/>
      <c r="IJX143" s="183"/>
      <c r="IJY143" s="183"/>
      <c r="IJZ143" s="183"/>
      <c r="IKA143" s="183"/>
      <c r="IKB143" s="183"/>
      <c r="IKC143" s="183"/>
      <c r="IKD143" s="183"/>
      <c r="IKE143" s="183"/>
      <c r="IKF143" s="183"/>
      <c r="IKG143" s="183"/>
      <c r="IKH143" s="183"/>
      <c r="IKI143" s="183"/>
      <c r="IKJ143" s="183"/>
      <c r="IKK143" s="183"/>
      <c r="IKL143" s="183"/>
      <c r="IKM143" s="183"/>
      <c r="IKN143" s="183"/>
      <c r="IKO143" s="183"/>
      <c r="IKP143" s="183"/>
      <c r="IKQ143" s="183"/>
      <c r="IKR143" s="183"/>
      <c r="IKS143" s="183"/>
      <c r="IKT143" s="183"/>
      <c r="IKU143" s="183"/>
      <c r="IKV143" s="183"/>
      <c r="IKW143" s="183"/>
      <c r="IKX143" s="183"/>
      <c r="IKY143" s="183"/>
      <c r="IKZ143" s="183"/>
      <c r="ILA143" s="183"/>
      <c r="ILB143" s="183"/>
      <c r="ILC143" s="183"/>
      <c r="ILD143" s="183"/>
      <c r="ILE143" s="183"/>
      <c r="ILF143" s="183"/>
      <c r="ILG143" s="183"/>
      <c r="ILH143" s="183"/>
      <c r="ILI143" s="183"/>
      <c r="ILJ143" s="183"/>
      <c r="ILK143" s="183"/>
      <c r="ILL143" s="183"/>
      <c r="ILM143" s="183"/>
      <c r="ILN143" s="183"/>
      <c r="ILO143" s="183"/>
      <c r="ILP143" s="183"/>
      <c r="ILQ143" s="183"/>
      <c r="ILR143" s="183"/>
      <c r="ILS143" s="183"/>
      <c r="ILT143" s="183"/>
      <c r="ILU143" s="183"/>
      <c r="ILV143" s="183"/>
      <c r="ILW143" s="183"/>
      <c r="ILX143" s="183"/>
      <c r="ILY143" s="183"/>
      <c r="ILZ143" s="183"/>
      <c r="IMA143" s="183"/>
      <c r="IMB143" s="183"/>
      <c r="IMC143" s="183"/>
      <c r="IMD143" s="183"/>
      <c r="IME143" s="183"/>
      <c r="IMF143" s="183"/>
      <c r="IMG143" s="183"/>
      <c r="IMH143" s="183"/>
      <c r="IMI143" s="183"/>
      <c r="IMJ143" s="183"/>
      <c r="IMK143" s="183"/>
      <c r="IML143" s="183"/>
      <c r="IMM143" s="183"/>
      <c r="IMN143" s="183"/>
      <c r="IMO143" s="183"/>
      <c r="IMP143" s="183"/>
      <c r="IMQ143" s="183"/>
      <c r="IMR143" s="183"/>
      <c r="IMS143" s="183"/>
      <c r="IMT143" s="183"/>
      <c r="IMU143" s="183"/>
      <c r="IMV143" s="183"/>
      <c r="IMW143" s="183"/>
      <c r="IMX143" s="183"/>
      <c r="IMY143" s="183"/>
      <c r="IMZ143" s="183"/>
      <c r="INA143" s="183"/>
      <c r="INB143" s="183"/>
      <c r="INC143" s="183"/>
      <c r="IND143" s="183"/>
      <c r="INE143" s="183"/>
      <c r="INF143" s="183"/>
      <c r="ING143" s="183"/>
      <c r="INH143" s="183"/>
      <c r="INI143" s="183"/>
      <c r="INJ143" s="183"/>
      <c r="INK143" s="183"/>
      <c r="INL143" s="183"/>
      <c r="INM143" s="183"/>
      <c r="INN143" s="183"/>
      <c r="INO143" s="183"/>
      <c r="INP143" s="183"/>
      <c r="INQ143" s="183"/>
      <c r="INR143" s="183"/>
      <c r="INS143" s="183"/>
      <c r="INT143" s="183"/>
      <c r="INU143" s="183"/>
      <c r="INV143" s="183"/>
      <c r="INW143" s="183"/>
      <c r="INX143" s="183"/>
      <c r="INY143" s="183"/>
      <c r="INZ143" s="183"/>
      <c r="IOA143" s="183"/>
      <c r="IOB143" s="183"/>
      <c r="IOC143" s="183"/>
      <c r="IOD143" s="183"/>
      <c r="IOE143" s="183"/>
      <c r="IOF143" s="183"/>
      <c r="IOG143" s="183"/>
      <c r="IOH143" s="183"/>
      <c r="IOI143" s="183"/>
      <c r="IOJ143" s="183"/>
      <c r="IOK143" s="183"/>
      <c r="IOL143" s="183"/>
      <c r="IOM143" s="183"/>
      <c r="ION143" s="183"/>
      <c r="IOO143" s="183"/>
      <c r="IOP143" s="183"/>
      <c r="IOQ143" s="183"/>
      <c r="IOR143" s="183"/>
      <c r="IOS143" s="183"/>
      <c r="IOT143" s="183"/>
      <c r="IOU143" s="183"/>
      <c r="IOV143" s="183"/>
      <c r="IOW143" s="183"/>
      <c r="IOX143" s="183"/>
      <c r="IOY143" s="183"/>
      <c r="IOZ143" s="183"/>
      <c r="IPA143" s="183"/>
      <c r="IPB143" s="183"/>
      <c r="IPC143" s="183"/>
      <c r="IPD143" s="183"/>
      <c r="IPE143" s="183"/>
      <c r="IPF143" s="183"/>
      <c r="IPG143" s="183"/>
      <c r="IPH143" s="183"/>
      <c r="IPI143" s="183"/>
      <c r="IPJ143" s="183"/>
      <c r="IPK143" s="183"/>
      <c r="IPL143" s="183"/>
      <c r="IPM143" s="183"/>
      <c r="IPN143" s="183"/>
      <c r="IPO143" s="183"/>
      <c r="IPP143" s="183"/>
      <c r="IPQ143" s="183"/>
      <c r="IPR143" s="183"/>
      <c r="IPS143" s="183"/>
      <c r="IPT143" s="183"/>
      <c r="IPU143" s="183"/>
      <c r="IPV143" s="183"/>
      <c r="IPW143" s="183"/>
      <c r="IPX143" s="183"/>
      <c r="IPY143" s="183"/>
      <c r="IPZ143" s="183"/>
      <c r="IQA143" s="183"/>
      <c r="IQB143" s="183"/>
      <c r="IQC143" s="183"/>
      <c r="IQD143" s="183"/>
      <c r="IQE143" s="183"/>
      <c r="IQF143" s="183"/>
      <c r="IQG143" s="183"/>
      <c r="IQH143" s="183"/>
      <c r="IQI143" s="183"/>
      <c r="IQJ143" s="183"/>
      <c r="IQK143" s="183"/>
      <c r="IQL143" s="183"/>
      <c r="IQM143" s="183"/>
      <c r="IQN143" s="183"/>
      <c r="IQO143" s="183"/>
      <c r="IQP143" s="183"/>
      <c r="IQQ143" s="183"/>
      <c r="IQR143" s="183"/>
      <c r="IQS143" s="183"/>
      <c r="IQT143" s="183"/>
      <c r="IQU143" s="183"/>
      <c r="IQV143" s="183"/>
      <c r="IQW143" s="183"/>
      <c r="IQX143" s="183"/>
      <c r="IQY143" s="183"/>
      <c r="IQZ143" s="183"/>
      <c r="IRA143" s="183"/>
      <c r="IRB143" s="183"/>
      <c r="IRC143" s="183"/>
      <c r="IRD143" s="183"/>
      <c r="IRE143" s="183"/>
      <c r="IRF143" s="183"/>
      <c r="IRG143" s="183"/>
      <c r="IRH143" s="183"/>
      <c r="IRI143" s="183"/>
      <c r="IRJ143" s="183"/>
      <c r="IRK143" s="183"/>
      <c r="IRL143" s="183"/>
      <c r="IRM143" s="183"/>
      <c r="IRN143" s="183"/>
      <c r="IRO143" s="183"/>
      <c r="IRP143" s="183"/>
      <c r="IRQ143" s="183"/>
      <c r="IRR143" s="183"/>
      <c r="IRS143" s="183"/>
      <c r="IRT143" s="183"/>
      <c r="IRU143" s="183"/>
      <c r="IRV143" s="183"/>
      <c r="IRW143" s="183"/>
      <c r="IRX143" s="183"/>
      <c r="IRY143" s="183"/>
      <c r="IRZ143" s="183"/>
      <c r="ISA143" s="183"/>
      <c r="ISB143" s="183"/>
      <c r="ISC143" s="183"/>
      <c r="ISD143" s="183"/>
      <c r="ISE143" s="183"/>
      <c r="ISF143" s="183"/>
      <c r="ISG143" s="183"/>
      <c r="ISH143" s="183"/>
      <c r="ISI143" s="183"/>
      <c r="ISJ143" s="183"/>
      <c r="ISK143" s="183"/>
      <c r="ISL143" s="183"/>
      <c r="ISM143" s="183"/>
      <c r="ISN143" s="183"/>
      <c r="ISO143" s="183"/>
      <c r="ISP143" s="183"/>
      <c r="ISQ143" s="183"/>
      <c r="ISR143" s="183"/>
      <c r="ISS143" s="183"/>
      <c r="IST143" s="183"/>
      <c r="ISU143" s="183"/>
      <c r="ISV143" s="183"/>
      <c r="ISW143" s="183"/>
      <c r="ISX143" s="183"/>
      <c r="ISY143" s="183"/>
      <c r="ISZ143" s="183"/>
      <c r="ITA143" s="183"/>
      <c r="ITB143" s="183"/>
      <c r="ITC143" s="183"/>
      <c r="ITD143" s="183"/>
      <c r="ITE143" s="183"/>
      <c r="ITF143" s="183"/>
      <c r="ITG143" s="183"/>
      <c r="ITH143" s="183"/>
      <c r="ITI143" s="183"/>
      <c r="ITJ143" s="183"/>
      <c r="ITK143" s="183"/>
      <c r="ITL143" s="183"/>
      <c r="ITM143" s="183"/>
      <c r="ITN143" s="183"/>
      <c r="ITO143" s="183"/>
      <c r="ITP143" s="183"/>
      <c r="ITQ143" s="183"/>
      <c r="ITR143" s="183"/>
      <c r="ITS143" s="183"/>
      <c r="ITT143" s="183"/>
      <c r="ITU143" s="183"/>
      <c r="ITV143" s="183"/>
      <c r="ITW143" s="183"/>
      <c r="ITX143" s="183"/>
      <c r="ITY143" s="183"/>
      <c r="ITZ143" s="183"/>
      <c r="IUA143" s="183"/>
      <c r="IUB143" s="183"/>
      <c r="IUC143" s="183"/>
      <c r="IUD143" s="183"/>
      <c r="IUE143" s="183"/>
      <c r="IUF143" s="183"/>
      <c r="IUG143" s="183"/>
      <c r="IUH143" s="183"/>
      <c r="IUI143" s="183"/>
      <c r="IUJ143" s="183"/>
      <c r="IUK143" s="183"/>
      <c r="IUL143" s="183"/>
      <c r="IUM143" s="183"/>
      <c r="IUN143" s="183"/>
      <c r="IUO143" s="183"/>
      <c r="IUP143" s="183"/>
      <c r="IUQ143" s="183"/>
      <c r="IUR143" s="183"/>
      <c r="IUS143" s="183"/>
    </row>
    <row r="144" spans="1:6649" s="209" customFormat="1" ht="29.25" customHeight="1" thickBot="1" x14ac:dyDescent="0.35">
      <c r="B144" s="261" t="s">
        <v>350</v>
      </c>
      <c r="C144" s="261"/>
      <c r="D144" s="261"/>
      <c r="E144" s="262"/>
      <c r="F144" s="261"/>
      <c r="G144" s="261">
        <v>135060526.42110002</v>
      </c>
      <c r="H144" s="261">
        <v>146311068.27197763</v>
      </c>
      <c r="I144" s="261">
        <v>1902746461.6930771</v>
      </c>
      <c r="J144" s="261">
        <v>89226917.985791877</v>
      </c>
      <c r="K144" s="261">
        <v>162470273.89145175</v>
      </c>
      <c r="L144" s="261">
        <v>26346530.901316501</v>
      </c>
      <c r="M144" s="261">
        <v>52693061.802633002</v>
      </c>
      <c r="N144" s="261">
        <v>8782176.9671055004</v>
      </c>
      <c r="O144" s="261">
        <v>87428570.242071241</v>
      </c>
      <c r="P144" s="261">
        <v>426947531.79036987</v>
      </c>
      <c r="Q144" s="261">
        <v>2329693993.483448</v>
      </c>
    </row>
    <row r="145" spans="1:6649" s="183" customFormat="1" ht="15" customHeight="1" x14ac:dyDescent="0.2">
      <c r="A145" s="210"/>
      <c r="B145" s="211"/>
      <c r="C145" s="212"/>
      <c r="D145" s="213"/>
      <c r="E145" s="214"/>
      <c r="F145" s="214"/>
      <c r="G145" s="216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</row>
    <row r="146" spans="1:6649" s="183" customFormat="1" ht="30" customHeight="1" thickBot="1" x14ac:dyDescent="0.25">
      <c r="A146" s="210"/>
      <c r="B146" s="211"/>
      <c r="C146" s="212"/>
      <c r="D146" s="217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</row>
    <row r="147" spans="1:6649" s="183" customFormat="1" ht="27" customHeight="1" thickBot="1" x14ac:dyDescent="0.25">
      <c r="A147" s="653" t="s">
        <v>191</v>
      </c>
      <c r="B147" s="654"/>
      <c r="C147" s="654"/>
      <c r="D147" s="654"/>
      <c r="E147" s="654"/>
      <c r="F147" s="654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</row>
    <row r="148" spans="1:6649" s="185" customFormat="1" ht="59.25" customHeight="1" x14ac:dyDescent="0.2">
      <c r="A148" s="169" t="s">
        <v>104</v>
      </c>
      <c r="B148" s="170" t="s">
        <v>105</v>
      </c>
      <c r="C148" s="171" t="s">
        <v>106</v>
      </c>
      <c r="D148" s="172" t="s">
        <v>107</v>
      </c>
      <c r="E148" s="172" t="s">
        <v>117</v>
      </c>
      <c r="F148" s="172"/>
      <c r="G148" s="175" t="s">
        <v>199</v>
      </c>
      <c r="H148" s="176" t="s">
        <v>200</v>
      </c>
      <c r="I148" s="174" t="s">
        <v>3</v>
      </c>
      <c r="J148" s="177" t="s">
        <v>131</v>
      </c>
      <c r="K148" s="178" t="s">
        <v>125</v>
      </c>
      <c r="L148" s="179" t="s">
        <v>122</v>
      </c>
      <c r="M148" s="180" t="s">
        <v>123</v>
      </c>
      <c r="N148" s="181" t="s">
        <v>198</v>
      </c>
      <c r="O148" s="182" t="s">
        <v>124</v>
      </c>
      <c r="P148" s="173" t="s">
        <v>4</v>
      </c>
      <c r="Q148" s="174" t="s">
        <v>5</v>
      </c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83"/>
      <c r="CM148" s="183"/>
      <c r="CN148" s="183"/>
      <c r="CO148" s="183"/>
      <c r="CP148" s="183"/>
      <c r="CQ148" s="183"/>
      <c r="CR148" s="183"/>
      <c r="CS148" s="183"/>
      <c r="CT148" s="183"/>
      <c r="CU148" s="183"/>
      <c r="CV148" s="183"/>
      <c r="CW148" s="183"/>
      <c r="CX148" s="183"/>
      <c r="CY148" s="183"/>
      <c r="CZ148" s="183"/>
      <c r="DA148" s="183"/>
      <c r="DB148" s="183"/>
      <c r="DC148" s="183"/>
      <c r="DD148" s="183"/>
      <c r="DE148" s="183"/>
      <c r="DF148" s="183"/>
      <c r="DG148" s="183"/>
      <c r="DH148" s="183"/>
      <c r="DI148" s="183"/>
      <c r="DJ148" s="183"/>
      <c r="DK148" s="183"/>
      <c r="DL148" s="183"/>
      <c r="DM148" s="183"/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M148" s="183"/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  <c r="FG148" s="183"/>
      <c r="FH148" s="183"/>
      <c r="FI148" s="183"/>
      <c r="FJ148" s="183"/>
      <c r="FK148" s="183"/>
      <c r="FL148" s="183"/>
      <c r="FM148" s="183"/>
      <c r="FN148" s="183"/>
      <c r="FO148" s="183"/>
      <c r="FP148" s="183"/>
      <c r="FQ148" s="183"/>
      <c r="FR148" s="183"/>
      <c r="FS148" s="183"/>
      <c r="FT148" s="183"/>
      <c r="FU148" s="183"/>
      <c r="FV148" s="183"/>
      <c r="FW148" s="183"/>
      <c r="FX148" s="183"/>
      <c r="FY148" s="183"/>
      <c r="FZ148" s="183"/>
      <c r="GA148" s="183"/>
      <c r="GB148" s="183"/>
      <c r="GC148" s="183"/>
      <c r="GD148" s="183"/>
      <c r="GE148" s="183"/>
      <c r="GF148" s="183"/>
      <c r="GG148" s="183"/>
      <c r="GH148" s="183"/>
      <c r="GI148" s="183"/>
      <c r="GJ148" s="183"/>
      <c r="GK148" s="183"/>
      <c r="GL148" s="183"/>
      <c r="GM148" s="183"/>
      <c r="GN148" s="183"/>
      <c r="GO148" s="183"/>
      <c r="GP148" s="183"/>
      <c r="GQ148" s="183"/>
      <c r="GR148" s="183"/>
      <c r="GS148" s="183"/>
      <c r="GT148" s="183"/>
      <c r="GU148" s="183"/>
      <c r="GV148" s="183"/>
      <c r="GW148" s="183"/>
      <c r="GX148" s="183"/>
      <c r="GY148" s="183"/>
      <c r="GZ148" s="183"/>
      <c r="HA148" s="183"/>
      <c r="HB148" s="183"/>
      <c r="HC148" s="183"/>
      <c r="HD148" s="183"/>
      <c r="HE148" s="183"/>
      <c r="HF148" s="183"/>
      <c r="HG148" s="183"/>
      <c r="HH148" s="183"/>
      <c r="HI148" s="183"/>
      <c r="HJ148" s="183"/>
      <c r="HK148" s="183"/>
      <c r="HL148" s="183"/>
      <c r="HM148" s="183"/>
      <c r="HN148" s="183"/>
      <c r="HO148" s="183"/>
      <c r="HP148" s="183"/>
      <c r="HQ148" s="183"/>
      <c r="HR148" s="184"/>
      <c r="HS148" s="184"/>
      <c r="HT148" s="184"/>
      <c r="HU148" s="184"/>
      <c r="HV148" s="184"/>
      <c r="HW148" s="184"/>
      <c r="HX148" s="184"/>
      <c r="HY148" s="184"/>
      <c r="HZ148" s="184"/>
      <c r="IA148" s="184"/>
      <c r="IB148" s="184"/>
      <c r="IC148" s="184"/>
      <c r="ID148" s="184"/>
      <c r="IE148" s="184"/>
      <c r="IF148" s="184"/>
      <c r="IG148" s="184"/>
      <c r="IH148" s="184"/>
      <c r="II148" s="184"/>
      <c r="IJ148" s="184"/>
      <c r="IK148" s="184"/>
      <c r="IL148" s="184"/>
      <c r="IM148" s="184"/>
      <c r="IN148" s="184"/>
      <c r="IO148" s="184"/>
      <c r="IP148" s="184"/>
      <c r="IQ148" s="184"/>
      <c r="IR148" s="184"/>
      <c r="IS148" s="184"/>
      <c r="IT148" s="184"/>
      <c r="IU148" s="184"/>
      <c r="IV148" s="184"/>
      <c r="IW148" s="184"/>
      <c r="IX148" s="184"/>
      <c r="IY148" s="184"/>
      <c r="IZ148" s="184"/>
      <c r="JA148" s="184"/>
      <c r="JB148" s="184"/>
      <c r="JC148" s="184"/>
      <c r="JD148" s="184"/>
      <c r="JE148" s="184"/>
      <c r="JF148" s="184"/>
      <c r="JG148" s="184"/>
      <c r="JH148" s="184"/>
      <c r="JI148" s="184"/>
      <c r="JJ148" s="184"/>
      <c r="JK148" s="184"/>
      <c r="JL148" s="184"/>
      <c r="JM148" s="184"/>
      <c r="JN148" s="184"/>
      <c r="JO148" s="184"/>
      <c r="JP148" s="184"/>
      <c r="JQ148" s="184"/>
      <c r="JR148" s="184"/>
      <c r="JS148" s="184"/>
      <c r="JT148" s="184"/>
      <c r="JU148" s="184"/>
      <c r="JV148" s="184"/>
      <c r="JW148" s="184"/>
      <c r="JX148" s="184"/>
      <c r="JY148" s="184"/>
      <c r="JZ148" s="184"/>
      <c r="KA148" s="184"/>
      <c r="KB148" s="184"/>
      <c r="KC148" s="184"/>
      <c r="KD148" s="184"/>
      <c r="KE148" s="184"/>
      <c r="KF148" s="184"/>
      <c r="KG148" s="184"/>
      <c r="KH148" s="184"/>
      <c r="KI148" s="184"/>
      <c r="KJ148" s="184"/>
      <c r="KK148" s="184"/>
      <c r="KL148" s="184"/>
      <c r="KM148" s="184"/>
      <c r="KN148" s="184"/>
      <c r="KO148" s="184"/>
      <c r="KP148" s="184"/>
      <c r="KQ148" s="184"/>
      <c r="KR148" s="184"/>
      <c r="KS148" s="184"/>
      <c r="KT148" s="184"/>
      <c r="KU148" s="184"/>
      <c r="KV148" s="184"/>
      <c r="KW148" s="184"/>
      <c r="KX148" s="184"/>
      <c r="KY148" s="184"/>
      <c r="KZ148" s="184"/>
      <c r="LA148" s="184"/>
      <c r="LB148" s="184"/>
      <c r="LC148" s="184"/>
      <c r="LD148" s="184"/>
      <c r="LE148" s="184"/>
      <c r="LF148" s="184"/>
      <c r="LG148" s="184"/>
      <c r="LH148" s="184"/>
      <c r="LI148" s="184"/>
      <c r="LJ148" s="184"/>
      <c r="LK148" s="184"/>
      <c r="LL148" s="184"/>
      <c r="LM148" s="184"/>
      <c r="LN148" s="184"/>
      <c r="LO148" s="184"/>
      <c r="LP148" s="184"/>
      <c r="LQ148" s="184"/>
      <c r="LR148" s="184"/>
      <c r="LS148" s="184"/>
      <c r="LT148" s="184"/>
      <c r="LU148" s="184"/>
      <c r="LV148" s="184"/>
      <c r="LW148" s="184"/>
      <c r="LX148" s="184"/>
      <c r="LY148" s="184"/>
      <c r="LZ148" s="184"/>
      <c r="MA148" s="184"/>
      <c r="MB148" s="184"/>
      <c r="MC148" s="184"/>
      <c r="MD148" s="184"/>
      <c r="ME148" s="184"/>
      <c r="MF148" s="184"/>
      <c r="MG148" s="184"/>
      <c r="MH148" s="184"/>
      <c r="MI148" s="184"/>
      <c r="MJ148" s="184"/>
      <c r="MK148" s="184"/>
      <c r="ML148" s="184"/>
      <c r="MM148" s="184"/>
      <c r="MN148" s="184"/>
      <c r="MO148" s="184"/>
      <c r="MP148" s="184"/>
      <c r="MQ148" s="184"/>
      <c r="MR148" s="184"/>
      <c r="MS148" s="184"/>
      <c r="MT148" s="184"/>
      <c r="MU148" s="184"/>
      <c r="MV148" s="184"/>
      <c r="MW148" s="184"/>
      <c r="MX148" s="184"/>
      <c r="MY148" s="184"/>
      <c r="MZ148" s="184"/>
      <c r="NA148" s="184"/>
      <c r="NB148" s="184"/>
      <c r="NC148" s="184"/>
      <c r="ND148" s="184"/>
      <c r="NE148" s="184"/>
      <c r="NF148" s="184"/>
      <c r="NG148" s="184"/>
      <c r="NH148" s="184"/>
      <c r="NI148" s="184"/>
      <c r="NJ148" s="184"/>
      <c r="NK148" s="184"/>
      <c r="NL148" s="184"/>
      <c r="NM148" s="184"/>
      <c r="NN148" s="184"/>
      <c r="NO148" s="184"/>
      <c r="NP148" s="184"/>
      <c r="NQ148" s="184"/>
      <c r="NR148" s="184"/>
      <c r="NS148" s="184"/>
      <c r="NT148" s="184"/>
      <c r="NU148" s="184"/>
      <c r="NV148" s="184"/>
      <c r="NW148" s="184"/>
      <c r="NX148" s="184"/>
      <c r="NY148" s="184"/>
      <c r="NZ148" s="184"/>
      <c r="OA148" s="184"/>
      <c r="OB148" s="184"/>
      <c r="OC148" s="184"/>
      <c r="OD148" s="184"/>
      <c r="OE148" s="184"/>
      <c r="OF148" s="184"/>
      <c r="OG148" s="184"/>
      <c r="OH148" s="184"/>
      <c r="OI148" s="184"/>
      <c r="OJ148" s="184"/>
      <c r="OK148" s="184"/>
      <c r="OL148" s="184"/>
      <c r="OM148" s="184"/>
      <c r="ON148" s="184"/>
      <c r="OO148" s="184"/>
      <c r="OP148" s="184"/>
      <c r="OQ148" s="184"/>
      <c r="OR148" s="184"/>
      <c r="OS148" s="184"/>
      <c r="OT148" s="184"/>
      <c r="OU148" s="184"/>
      <c r="OV148" s="184"/>
      <c r="OW148" s="184"/>
      <c r="OX148" s="184"/>
      <c r="OY148" s="184"/>
      <c r="OZ148" s="184"/>
      <c r="PA148" s="184"/>
      <c r="PB148" s="184"/>
      <c r="PC148" s="184"/>
      <c r="PD148" s="184"/>
      <c r="PE148" s="184"/>
      <c r="PF148" s="184"/>
      <c r="PG148" s="184"/>
      <c r="PH148" s="184"/>
      <c r="PI148" s="184"/>
      <c r="PJ148" s="184"/>
      <c r="PK148" s="184"/>
      <c r="PL148" s="184"/>
      <c r="PM148" s="184"/>
      <c r="PN148" s="184"/>
      <c r="PO148" s="184"/>
      <c r="PP148" s="184"/>
      <c r="PQ148" s="184"/>
      <c r="PR148" s="184"/>
      <c r="PS148" s="184"/>
      <c r="PT148" s="184"/>
      <c r="PU148" s="184"/>
      <c r="PV148" s="184"/>
      <c r="PW148" s="184"/>
      <c r="PX148" s="184"/>
      <c r="PY148" s="184"/>
      <c r="PZ148" s="184"/>
      <c r="QA148" s="184"/>
      <c r="QB148" s="184"/>
      <c r="QC148" s="184"/>
      <c r="QD148" s="184"/>
      <c r="QE148" s="184"/>
      <c r="QF148" s="184"/>
      <c r="QG148" s="184"/>
      <c r="QH148" s="184"/>
      <c r="QI148" s="184"/>
      <c r="QJ148" s="184"/>
      <c r="QK148" s="184"/>
      <c r="QL148" s="184"/>
      <c r="QM148" s="184"/>
      <c r="QN148" s="184"/>
      <c r="QO148" s="184"/>
      <c r="QP148" s="184"/>
      <c r="QQ148" s="184"/>
      <c r="QR148" s="184"/>
      <c r="QS148" s="184"/>
      <c r="QT148" s="184"/>
      <c r="QU148" s="184"/>
      <c r="QV148" s="184"/>
      <c r="QW148" s="184"/>
      <c r="QX148" s="184"/>
      <c r="QY148" s="184"/>
      <c r="QZ148" s="184"/>
      <c r="RA148" s="184"/>
      <c r="RB148" s="184"/>
      <c r="RC148" s="184"/>
      <c r="RD148" s="184"/>
      <c r="RE148" s="184"/>
      <c r="RF148" s="184"/>
      <c r="RG148" s="184"/>
      <c r="RH148" s="184"/>
      <c r="RI148" s="184"/>
      <c r="RJ148" s="184"/>
      <c r="RK148" s="184"/>
      <c r="RL148" s="184"/>
      <c r="RM148" s="184"/>
      <c r="RN148" s="184"/>
      <c r="RO148" s="184"/>
      <c r="RP148" s="184"/>
      <c r="RQ148" s="184"/>
      <c r="RR148" s="184"/>
      <c r="RS148" s="184"/>
      <c r="RT148" s="184"/>
      <c r="RU148" s="184"/>
      <c r="RV148" s="184"/>
      <c r="RW148" s="184"/>
      <c r="RX148" s="184"/>
      <c r="RY148" s="184"/>
      <c r="RZ148" s="184"/>
      <c r="SA148" s="184"/>
      <c r="SB148" s="184"/>
      <c r="SC148" s="184"/>
      <c r="SD148" s="184"/>
      <c r="SE148" s="184"/>
      <c r="SF148" s="184"/>
      <c r="SG148" s="184"/>
      <c r="SH148" s="184"/>
      <c r="SI148" s="184"/>
      <c r="SJ148" s="184"/>
      <c r="SK148" s="184"/>
      <c r="SL148" s="184"/>
      <c r="SM148" s="184"/>
      <c r="SN148" s="184"/>
      <c r="SO148" s="184"/>
      <c r="SP148" s="184"/>
      <c r="SQ148" s="184"/>
      <c r="SR148" s="184"/>
      <c r="SS148" s="184"/>
      <c r="ST148" s="184"/>
      <c r="SU148" s="184"/>
      <c r="SV148" s="184"/>
      <c r="SW148" s="184"/>
      <c r="SX148" s="184"/>
      <c r="SY148" s="184"/>
      <c r="SZ148" s="184"/>
      <c r="TA148" s="184"/>
      <c r="TB148" s="184"/>
      <c r="TC148" s="184"/>
      <c r="TD148" s="184"/>
      <c r="TE148" s="184"/>
      <c r="TF148" s="184"/>
      <c r="TG148" s="184"/>
      <c r="TH148" s="184"/>
      <c r="TI148" s="184"/>
      <c r="TJ148" s="184"/>
      <c r="TK148" s="184"/>
      <c r="TL148" s="184"/>
      <c r="TM148" s="184"/>
      <c r="TN148" s="184"/>
      <c r="TO148" s="184"/>
      <c r="TP148" s="184"/>
      <c r="TQ148" s="184"/>
      <c r="TR148" s="184"/>
      <c r="TS148" s="184"/>
      <c r="TT148" s="184"/>
      <c r="TU148" s="184"/>
      <c r="TV148" s="184"/>
      <c r="TW148" s="184"/>
      <c r="TX148" s="184"/>
      <c r="TY148" s="184"/>
      <c r="TZ148" s="184"/>
      <c r="UA148" s="184"/>
      <c r="UB148" s="184"/>
      <c r="UC148" s="184"/>
      <c r="UD148" s="184"/>
      <c r="UE148" s="184"/>
      <c r="UF148" s="184"/>
      <c r="UG148" s="184"/>
      <c r="UH148" s="184"/>
      <c r="UI148" s="184"/>
      <c r="UJ148" s="184"/>
      <c r="UK148" s="184"/>
      <c r="UL148" s="184"/>
      <c r="UM148" s="184"/>
      <c r="UN148" s="184"/>
      <c r="UO148" s="184"/>
      <c r="UP148" s="184"/>
      <c r="UQ148" s="184"/>
      <c r="UR148" s="184"/>
      <c r="US148" s="184"/>
      <c r="UT148" s="184"/>
      <c r="UU148" s="184"/>
      <c r="UV148" s="184"/>
      <c r="UW148" s="184"/>
      <c r="UX148" s="184"/>
      <c r="UY148" s="184"/>
      <c r="UZ148" s="184"/>
      <c r="VA148" s="184"/>
      <c r="VB148" s="184"/>
      <c r="VC148" s="184"/>
      <c r="VD148" s="184"/>
      <c r="VE148" s="184"/>
      <c r="VF148" s="184"/>
      <c r="VG148" s="184"/>
      <c r="VH148" s="184"/>
      <c r="VI148" s="184"/>
      <c r="VJ148" s="184"/>
      <c r="VK148" s="184"/>
      <c r="VL148" s="184"/>
      <c r="VM148" s="184"/>
      <c r="VN148" s="184"/>
      <c r="VO148" s="184"/>
      <c r="VP148" s="184"/>
      <c r="VQ148" s="184"/>
      <c r="VR148" s="184"/>
      <c r="VS148" s="184"/>
      <c r="VT148" s="184"/>
      <c r="VU148" s="184"/>
      <c r="VV148" s="184"/>
      <c r="VW148" s="184"/>
      <c r="VX148" s="184"/>
      <c r="VY148" s="184"/>
      <c r="VZ148" s="184"/>
      <c r="WA148" s="184"/>
      <c r="WB148" s="184"/>
      <c r="WC148" s="184"/>
      <c r="WD148" s="184"/>
      <c r="WE148" s="184"/>
      <c r="WF148" s="184"/>
      <c r="WG148" s="184"/>
      <c r="WH148" s="184"/>
      <c r="WI148" s="184"/>
      <c r="WJ148" s="184"/>
      <c r="WK148" s="184"/>
      <c r="WL148" s="184"/>
      <c r="WM148" s="184"/>
      <c r="WN148" s="184"/>
      <c r="WO148" s="184"/>
      <c r="WP148" s="184"/>
      <c r="WQ148" s="184"/>
      <c r="WR148" s="184"/>
      <c r="WS148" s="184"/>
      <c r="WT148" s="184"/>
      <c r="WU148" s="184"/>
      <c r="WV148" s="184"/>
      <c r="WW148" s="184"/>
      <c r="WX148" s="184"/>
      <c r="WY148" s="184"/>
      <c r="WZ148" s="184"/>
      <c r="XA148" s="184"/>
      <c r="XB148" s="184"/>
      <c r="XC148" s="184"/>
      <c r="XD148" s="184"/>
      <c r="XE148" s="184"/>
      <c r="XF148" s="184"/>
      <c r="XG148" s="184"/>
      <c r="XH148" s="184"/>
      <c r="XI148" s="184"/>
      <c r="XJ148" s="184"/>
      <c r="XK148" s="184"/>
      <c r="XL148" s="184"/>
      <c r="XM148" s="184"/>
      <c r="XN148" s="184"/>
      <c r="XO148" s="184"/>
      <c r="XP148" s="184"/>
      <c r="XQ148" s="184"/>
      <c r="XR148" s="184"/>
      <c r="XS148" s="184"/>
      <c r="XT148" s="184"/>
      <c r="XU148" s="184"/>
      <c r="XV148" s="184"/>
      <c r="XW148" s="184"/>
      <c r="XX148" s="184"/>
      <c r="XY148" s="184"/>
      <c r="XZ148" s="184"/>
      <c r="YA148" s="184"/>
      <c r="YB148" s="184"/>
      <c r="YC148" s="184"/>
      <c r="YD148" s="184"/>
      <c r="YE148" s="184"/>
      <c r="YF148" s="184"/>
      <c r="YG148" s="184"/>
      <c r="YH148" s="184"/>
      <c r="YI148" s="184"/>
      <c r="YJ148" s="184"/>
      <c r="YK148" s="184"/>
      <c r="YL148" s="184"/>
      <c r="YM148" s="184"/>
      <c r="YN148" s="184"/>
      <c r="YO148" s="184"/>
      <c r="YP148" s="184"/>
      <c r="YQ148" s="184"/>
      <c r="YR148" s="184"/>
      <c r="YS148" s="184"/>
      <c r="YT148" s="184"/>
      <c r="YU148" s="184"/>
      <c r="YV148" s="184"/>
      <c r="YW148" s="184"/>
      <c r="YX148" s="184"/>
      <c r="YY148" s="184"/>
      <c r="YZ148" s="184"/>
      <c r="ZA148" s="184"/>
      <c r="ZB148" s="184"/>
      <c r="ZC148" s="184"/>
      <c r="ZD148" s="184"/>
      <c r="ZE148" s="184"/>
      <c r="ZF148" s="184"/>
      <c r="ZG148" s="184"/>
      <c r="ZH148" s="184"/>
      <c r="ZI148" s="184"/>
      <c r="ZJ148" s="184"/>
      <c r="ZK148" s="184"/>
      <c r="ZL148" s="184"/>
      <c r="ZM148" s="184"/>
      <c r="ZN148" s="184"/>
      <c r="ZO148" s="184"/>
      <c r="ZP148" s="184"/>
      <c r="ZQ148" s="184"/>
      <c r="ZR148" s="184"/>
      <c r="ZS148" s="184"/>
      <c r="ZT148" s="184"/>
      <c r="ZU148" s="184"/>
      <c r="ZV148" s="184"/>
      <c r="ZW148" s="184"/>
      <c r="ZX148" s="184"/>
      <c r="ZY148" s="184"/>
      <c r="ZZ148" s="184"/>
      <c r="AAA148" s="184"/>
      <c r="AAB148" s="184"/>
      <c r="AAC148" s="184"/>
      <c r="AAD148" s="184"/>
      <c r="AAE148" s="184"/>
      <c r="AAF148" s="184"/>
      <c r="AAG148" s="184"/>
      <c r="AAH148" s="184"/>
      <c r="AAI148" s="184"/>
      <c r="AAJ148" s="184"/>
      <c r="AAK148" s="184"/>
      <c r="AAL148" s="184"/>
      <c r="AAM148" s="184"/>
      <c r="AAN148" s="184"/>
      <c r="AAO148" s="184"/>
      <c r="AAP148" s="184"/>
      <c r="AAQ148" s="184"/>
      <c r="AAR148" s="184"/>
      <c r="AAS148" s="184"/>
      <c r="AAT148" s="184"/>
      <c r="AAU148" s="184"/>
      <c r="AAV148" s="184"/>
      <c r="AAW148" s="184"/>
      <c r="AAX148" s="184"/>
      <c r="AAY148" s="184"/>
      <c r="AAZ148" s="184"/>
      <c r="ABA148" s="184"/>
      <c r="ABB148" s="184"/>
      <c r="ABC148" s="184"/>
      <c r="ABD148" s="184"/>
      <c r="ABE148" s="184"/>
      <c r="ABF148" s="184"/>
      <c r="ABG148" s="184"/>
      <c r="ABH148" s="184"/>
      <c r="ABI148" s="184"/>
      <c r="ABJ148" s="184"/>
      <c r="ABK148" s="184"/>
      <c r="ABL148" s="184"/>
      <c r="ABM148" s="184"/>
      <c r="ABN148" s="184"/>
      <c r="ABO148" s="184"/>
      <c r="ABP148" s="184"/>
      <c r="ABQ148" s="184"/>
      <c r="ABR148" s="184"/>
      <c r="ABS148" s="184"/>
      <c r="ABT148" s="184"/>
      <c r="ABU148" s="184"/>
      <c r="ABV148" s="184"/>
      <c r="ABW148" s="184"/>
      <c r="ABX148" s="184"/>
      <c r="ABY148" s="184"/>
      <c r="ABZ148" s="184"/>
      <c r="ACA148" s="184"/>
      <c r="ACB148" s="184"/>
      <c r="ACC148" s="184"/>
      <c r="ACD148" s="184"/>
      <c r="ACE148" s="184"/>
      <c r="ACF148" s="184"/>
      <c r="ACG148" s="184"/>
      <c r="ACH148" s="184"/>
      <c r="ACI148" s="184"/>
      <c r="ACJ148" s="184"/>
      <c r="ACK148" s="184"/>
      <c r="ACL148" s="184"/>
      <c r="ACM148" s="184"/>
      <c r="ACN148" s="184"/>
      <c r="ACO148" s="184"/>
      <c r="ACP148" s="184"/>
      <c r="ACQ148" s="184"/>
      <c r="ACR148" s="184"/>
      <c r="ACS148" s="184"/>
      <c r="ACT148" s="184"/>
      <c r="ACU148" s="184"/>
      <c r="ACV148" s="184"/>
      <c r="ACW148" s="184"/>
      <c r="ACX148" s="184"/>
      <c r="ACY148" s="184"/>
      <c r="ACZ148" s="184"/>
      <c r="ADA148" s="184"/>
      <c r="ADB148" s="184"/>
      <c r="ADC148" s="184"/>
      <c r="ADD148" s="184"/>
      <c r="ADE148" s="184"/>
      <c r="ADF148" s="184"/>
      <c r="ADG148" s="184"/>
      <c r="ADH148" s="184"/>
      <c r="ADI148" s="184"/>
      <c r="ADJ148" s="184"/>
      <c r="ADK148" s="184"/>
      <c r="ADL148" s="184"/>
      <c r="ADM148" s="184"/>
      <c r="ADN148" s="184"/>
      <c r="ADO148" s="184"/>
      <c r="ADP148" s="184"/>
      <c r="ADQ148" s="184"/>
      <c r="ADR148" s="184"/>
      <c r="ADS148" s="184"/>
      <c r="ADT148" s="184"/>
      <c r="ADU148" s="184"/>
      <c r="ADV148" s="184"/>
      <c r="ADW148" s="184"/>
      <c r="ADX148" s="184"/>
      <c r="ADY148" s="184"/>
      <c r="ADZ148" s="184"/>
      <c r="AEA148" s="184"/>
      <c r="AEB148" s="184"/>
      <c r="AEC148" s="184"/>
      <c r="AED148" s="184"/>
      <c r="AEE148" s="184"/>
      <c r="AEF148" s="184"/>
      <c r="AEG148" s="184"/>
      <c r="AEH148" s="184"/>
      <c r="AEI148" s="184"/>
      <c r="AEJ148" s="184"/>
      <c r="AEK148" s="184"/>
      <c r="AEL148" s="184"/>
      <c r="AEM148" s="184"/>
      <c r="AEN148" s="184"/>
      <c r="AEO148" s="184"/>
      <c r="AEP148" s="184"/>
      <c r="AEQ148" s="184"/>
      <c r="AER148" s="184"/>
      <c r="AES148" s="184"/>
      <c r="AET148" s="184"/>
      <c r="AEU148" s="184"/>
      <c r="AEV148" s="184"/>
      <c r="AEW148" s="184"/>
      <c r="AEX148" s="184"/>
      <c r="AEY148" s="184"/>
      <c r="AEZ148" s="184"/>
      <c r="AFA148" s="184"/>
      <c r="AFB148" s="184"/>
      <c r="AFC148" s="184"/>
      <c r="AFD148" s="184"/>
      <c r="AFE148" s="184"/>
      <c r="AFF148" s="184"/>
      <c r="AFG148" s="184"/>
      <c r="AFH148" s="184"/>
      <c r="AFI148" s="184"/>
      <c r="AFJ148" s="184"/>
      <c r="AFK148" s="184"/>
      <c r="AFL148" s="184"/>
      <c r="AFM148" s="184"/>
      <c r="AFN148" s="184"/>
      <c r="AFO148" s="184"/>
      <c r="AFP148" s="184"/>
      <c r="AFQ148" s="184"/>
      <c r="AFR148" s="184"/>
      <c r="AFS148" s="184"/>
      <c r="AFT148" s="184"/>
      <c r="AFU148" s="184"/>
      <c r="AFV148" s="184"/>
      <c r="AFW148" s="184"/>
      <c r="AFX148" s="184"/>
      <c r="AFY148" s="184"/>
      <c r="AFZ148" s="184"/>
      <c r="AGA148" s="184"/>
      <c r="AGB148" s="184"/>
      <c r="AGC148" s="184"/>
      <c r="AGD148" s="184"/>
      <c r="AGE148" s="184"/>
      <c r="AGF148" s="184"/>
      <c r="AGG148" s="184"/>
      <c r="AGH148" s="184"/>
      <c r="AGI148" s="184"/>
      <c r="AGJ148" s="184"/>
      <c r="AGK148" s="184"/>
      <c r="AGL148" s="184"/>
      <c r="AGM148" s="184"/>
      <c r="AGN148" s="184"/>
      <c r="AGO148" s="184"/>
      <c r="AGP148" s="184"/>
      <c r="AGQ148" s="184"/>
      <c r="AGR148" s="184"/>
      <c r="AGS148" s="184"/>
      <c r="AGT148" s="184"/>
      <c r="AGU148" s="184"/>
      <c r="AGV148" s="184"/>
      <c r="AGW148" s="184"/>
      <c r="AGX148" s="184"/>
      <c r="AGY148" s="184"/>
      <c r="AGZ148" s="184"/>
      <c r="AHA148" s="184"/>
      <c r="AHB148" s="184"/>
      <c r="AHC148" s="184"/>
      <c r="AHD148" s="184"/>
      <c r="AHE148" s="184"/>
      <c r="AHF148" s="184"/>
      <c r="AHG148" s="184"/>
      <c r="AHH148" s="184"/>
      <c r="AHI148" s="184"/>
      <c r="AHJ148" s="184"/>
      <c r="AHK148" s="184"/>
      <c r="AHL148" s="184"/>
      <c r="AHM148" s="184"/>
      <c r="AHN148" s="184"/>
      <c r="AHO148" s="184"/>
      <c r="AHP148" s="184"/>
      <c r="AHQ148" s="184"/>
      <c r="AHR148" s="184"/>
      <c r="AHS148" s="184"/>
      <c r="AHT148" s="184"/>
      <c r="AHU148" s="184"/>
      <c r="AHV148" s="184"/>
      <c r="AHW148" s="184"/>
      <c r="AHX148" s="184"/>
      <c r="AHY148" s="184"/>
      <c r="AHZ148" s="184"/>
      <c r="AIA148" s="184"/>
      <c r="AIB148" s="184"/>
      <c r="AIC148" s="184"/>
      <c r="AID148" s="184"/>
      <c r="AIE148" s="184"/>
      <c r="AIF148" s="184"/>
      <c r="AIG148" s="184"/>
      <c r="AIH148" s="184"/>
      <c r="AII148" s="184"/>
      <c r="AIJ148" s="184"/>
      <c r="AIK148" s="184"/>
      <c r="AIL148" s="184"/>
      <c r="AIM148" s="184"/>
      <c r="AIN148" s="184"/>
      <c r="AIO148" s="184"/>
      <c r="AIP148" s="184"/>
      <c r="AIQ148" s="184"/>
      <c r="AIR148" s="184"/>
      <c r="AIS148" s="184"/>
      <c r="AIT148" s="184"/>
      <c r="AIU148" s="184"/>
      <c r="AIV148" s="184"/>
      <c r="AIW148" s="184"/>
      <c r="AIX148" s="184"/>
      <c r="AIY148" s="184"/>
      <c r="AIZ148" s="184"/>
      <c r="AJA148" s="184"/>
      <c r="AJB148" s="184"/>
      <c r="AJC148" s="184"/>
      <c r="AJD148" s="184"/>
      <c r="AJE148" s="184"/>
      <c r="AJF148" s="184"/>
      <c r="AJG148" s="184"/>
      <c r="AJH148" s="184"/>
      <c r="AJI148" s="184"/>
      <c r="AJJ148" s="184"/>
      <c r="AJK148" s="184"/>
      <c r="AJL148" s="184"/>
      <c r="AJM148" s="184"/>
      <c r="AJN148" s="184"/>
      <c r="AJO148" s="184"/>
      <c r="AJP148" s="184"/>
      <c r="AJQ148" s="184"/>
      <c r="AJR148" s="184"/>
      <c r="AJS148" s="184"/>
      <c r="AJT148" s="184"/>
      <c r="AJU148" s="184"/>
      <c r="AJV148" s="184"/>
      <c r="AJW148" s="184"/>
      <c r="AJX148" s="184"/>
      <c r="AJY148" s="184"/>
      <c r="AJZ148" s="184"/>
      <c r="AKA148" s="184"/>
      <c r="AKB148" s="184"/>
      <c r="AKC148" s="184"/>
      <c r="AKD148" s="184"/>
      <c r="AKE148" s="184"/>
      <c r="AKF148" s="184"/>
      <c r="AKG148" s="184"/>
      <c r="AKH148" s="184"/>
      <c r="AKI148" s="184"/>
      <c r="AKJ148" s="184"/>
      <c r="AKK148" s="184"/>
      <c r="AKL148" s="184"/>
      <c r="AKM148" s="184"/>
      <c r="AKN148" s="184"/>
      <c r="AKO148" s="184"/>
      <c r="AKP148" s="184"/>
      <c r="AKQ148" s="184"/>
      <c r="AKR148" s="184"/>
      <c r="AKS148" s="184"/>
      <c r="AKT148" s="184"/>
      <c r="AKU148" s="184"/>
      <c r="AKV148" s="184"/>
      <c r="AKW148" s="184"/>
      <c r="AKX148" s="184"/>
      <c r="AKY148" s="184"/>
      <c r="AKZ148" s="184"/>
      <c r="ALA148" s="184"/>
      <c r="ALB148" s="184"/>
      <c r="ALC148" s="184"/>
      <c r="ALD148" s="184"/>
      <c r="ALE148" s="184"/>
      <c r="ALF148" s="184"/>
      <c r="ALG148" s="184"/>
      <c r="ALH148" s="184"/>
      <c r="ALI148" s="184"/>
      <c r="ALJ148" s="184"/>
      <c r="ALK148" s="184"/>
      <c r="ALL148" s="184"/>
      <c r="ALM148" s="184"/>
      <c r="ALN148" s="184"/>
      <c r="ALO148" s="184"/>
      <c r="ALP148" s="184"/>
      <c r="ALQ148" s="184"/>
      <c r="ALR148" s="184"/>
      <c r="ALS148" s="184"/>
      <c r="ALT148" s="184"/>
      <c r="ALU148" s="184"/>
      <c r="ALV148" s="184"/>
      <c r="ALW148" s="184"/>
      <c r="ALX148" s="184"/>
      <c r="ALY148" s="184"/>
      <c r="ALZ148" s="184"/>
      <c r="AMA148" s="184"/>
      <c r="AMB148" s="184"/>
      <c r="AMC148" s="184"/>
      <c r="AMD148" s="184"/>
      <c r="AME148" s="184"/>
      <c r="AMF148" s="184"/>
      <c r="AMG148" s="184"/>
      <c r="AMH148" s="184"/>
      <c r="AMI148" s="184"/>
      <c r="AMJ148" s="184"/>
      <c r="AMK148" s="184"/>
      <c r="AML148" s="184"/>
      <c r="AMM148" s="184"/>
      <c r="AMN148" s="184"/>
      <c r="AMO148" s="184"/>
      <c r="AMP148" s="184"/>
      <c r="AMQ148" s="184"/>
      <c r="AMR148" s="184"/>
      <c r="AMS148" s="184"/>
      <c r="AMT148" s="184"/>
      <c r="AMU148" s="184"/>
      <c r="AMV148" s="184"/>
      <c r="AMW148" s="184"/>
      <c r="AMX148" s="184"/>
      <c r="AMY148" s="184"/>
      <c r="AMZ148" s="184"/>
      <c r="ANA148" s="184"/>
      <c r="ANB148" s="184"/>
      <c r="ANC148" s="184"/>
      <c r="AND148" s="184"/>
      <c r="ANE148" s="184"/>
      <c r="ANF148" s="184"/>
      <c r="ANG148" s="184"/>
      <c r="ANH148" s="184"/>
      <c r="ANI148" s="184"/>
      <c r="ANJ148" s="184"/>
      <c r="ANK148" s="184"/>
      <c r="ANL148" s="184"/>
      <c r="ANM148" s="184"/>
      <c r="ANN148" s="184"/>
      <c r="ANO148" s="184"/>
      <c r="ANP148" s="184"/>
      <c r="ANQ148" s="184"/>
      <c r="ANR148" s="184"/>
      <c r="ANS148" s="184"/>
      <c r="ANT148" s="184"/>
      <c r="ANU148" s="184"/>
      <c r="ANV148" s="184"/>
      <c r="ANW148" s="184"/>
      <c r="ANX148" s="184"/>
      <c r="ANY148" s="184"/>
      <c r="ANZ148" s="184"/>
      <c r="AOA148" s="184"/>
      <c r="AOB148" s="184"/>
      <c r="AOC148" s="184"/>
      <c r="AOD148" s="184"/>
      <c r="AOE148" s="184"/>
      <c r="AOF148" s="184"/>
      <c r="AOG148" s="184"/>
      <c r="AOH148" s="184"/>
      <c r="AOI148" s="184"/>
      <c r="AOJ148" s="184"/>
      <c r="AOK148" s="184"/>
      <c r="AOL148" s="184"/>
      <c r="AOM148" s="184"/>
      <c r="AON148" s="184"/>
      <c r="AOO148" s="184"/>
      <c r="AOP148" s="184"/>
      <c r="AOQ148" s="184"/>
      <c r="AOR148" s="184"/>
      <c r="AOS148" s="184"/>
      <c r="AOT148" s="184"/>
      <c r="AOU148" s="184"/>
      <c r="AOV148" s="184"/>
      <c r="AOW148" s="184"/>
      <c r="AOX148" s="184"/>
      <c r="AOY148" s="184"/>
      <c r="AOZ148" s="184"/>
      <c r="APA148" s="184"/>
      <c r="APB148" s="184"/>
      <c r="APC148" s="184"/>
      <c r="APD148" s="184"/>
      <c r="APE148" s="184"/>
      <c r="APF148" s="184"/>
      <c r="APG148" s="184"/>
      <c r="APH148" s="184"/>
      <c r="API148" s="184"/>
      <c r="APJ148" s="184"/>
      <c r="APK148" s="184"/>
      <c r="APL148" s="184"/>
      <c r="APM148" s="184"/>
      <c r="APN148" s="184"/>
      <c r="APO148" s="184"/>
      <c r="APP148" s="184"/>
      <c r="APQ148" s="184"/>
      <c r="APR148" s="184"/>
      <c r="APS148" s="184"/>
      <c r="APT148" s="184"/>
      <c r="APU148" s="184"/>
      <c r="APV148" s="184"/>
      <c r="APW148" s="184"/>
      <c r="APX148" s="184"/>
      <c r="APY148" s="184"/>
      <c r="APZ148" s="184"/>
      <c r="AQA148" s="184"/>
      <c r="AQB148" s="184"/>
      <c r="AQC148" s="184"/>
      <c r="AQD148" s="184"/>
      <c r="AQE148" s="184"/>
      <c r="AQF148" s="184"/>
      <c r="AQG148" s="184"/>
      <c r="AQH148" s="184"/>
      <c r="AQI148" s="184"/>
      <c r="AQJ148" s="184"/>
      <c r="AQK148" s="184"/>
      <c r="AQL148" s="184"/>
      <c r="AQM148" s="184"/>
      <c r="AQN148" s="184"/>
      <c r="AQO148" s="184"/>
      <c r="AQP148" s="184"/>
      <c r="AQQ148" s="184"/>
      <c r="AQR148" s="184"/>
      <c r="AQS148" s="184"/>
      <c r="AQT148" s="184"/>
      <c r="AQU148" s="184"/>
      <c r="AQV148" s="184"/>
      <c r="AQW148" s="184"/>
      <c r="AQX148" s="184"/>
      <c r="AQY148" s="184"/>
      <c r="AQZ148" s="184"/>
      <c r="ARA148" s="184"/>
      <c r="ARB148" s="184"/>
      <c r="ARC148" s="184"/>
      <c r="ARD148" s="184"/>
      <c r="ARE148" s="184"/>
      <c r="ARF148" s="184"/>
      <c r="ARG148" s="184"/>
      <c r="ARH148" s="184"/>
      <c r="ARI148" s="184"/>
      <c r="ARJ148" s="184"/>
      <c r="ARK148" s="184"/>
      <c r="ARL148" s="184"/>
      <c r="ARM148" s="184"/>
      <c r="ARN148" s="184"/>
      <c r="ARO148" s="184"/>
      <c r="ARP148" s="184"/>
      <c r="ARQ148" s="184"/>
      <c r="ARR148" s="184"/>
      <c r="ARS148" s="184"/>
      <c r="ART148" s="184"/>
      <c r="ARU148" s="184"/>
      <c r="ARV148" s="184"/>
      <c r="ARW148" s="184"/>
      <c r="ARX148" s="184"/>
      <c r="ARY148" s="184"/>
      <c r="ARZ148" s="184"/>
      <c r="ASA148" s="184"/>
      <c r="ASB148" s="184"/>
      <c r="ASC148" s="184"/>
      <c r="ASD148" s="184"/>
      <c r="ASE148" s="184"/>
      <c r="ASF148" s="184"/>
      <c r="ASG148" s="184"/>
      <c r="ASH148" s="184"/>
      <c r="ASI148" s="184"/>
      <c r="ASJ148" s="184"/>
      <c r="ASK148" s="184"/>
      <c r="ASL148" s="184"/>
      <c r="ASM148" s="184"/>
      <c r="ASN148" s="184"/>
      <c r="ASO148" s="184"/>
      <c r="ASP148" s="184"/>
      <c r="ASQ148" s="184"/>
      <c r="ASR148" s="184"/>
      <c r="ASS148" s="184"/>
      <c r="AST148" s="184"/>
      <c r="ASU148" s="184"/>
      <c r="ASV148" s="184"/>
      <c r="ASW148" s="184"/>
      <c r="ASX148" s="184"/>
      <c r="ASY148" s="184"/>
      <c r="ASZ148" s="184"/>
      <c r="ATA148" s="184"/>
      <c r="ATB148" s="184"/>
      <c r="ATC148" s="184"/>
      <c r="ATD148" s="184"/>
      <c r="ATE148" s="184"/>
      <c r="ATF148" s="184"/>
      <c r="ATG148" s="184"/>
      <c r="ATH148" s="184"/>
      <c r="ATI148" s="184"/>
      <c r="ATJ148" s="184"/>
      <c r="ATK148" s="184"/>
      <c r="ATL148" s="184"/>
      <c r="ATM148" s="184"/>
      <c r="ATN148" s="184"/>
      <c r="ATO148" s="184"/>
      <c r="ATP148" s="184"/>
      <c r="ATQ148" s="184"/>
      <c r="ATR148" s="184"/>
      <c r="ATS148" s="184"/>
      <c r="ATT148" s="184"/>
      <c r="ATU148" s="184"/>
      <c r="ATV148" s="184"/>
      <c r="ATW148" s="184"/>
      <c r="ATX148" s="184"/>
      <c r="ATY148" s="184"/>
      <c r="ATZ148" s="184"/>
      <c r="AUA148" s="184"/>
      <c r="AUB148" s="184"/>
      <c r="AUC148" s="184"/>
      <c r="AUD148" s="184"/>
      <c r="AUE148" s="184"/>
      <c r="AUF148" s="184"/>
      <c r="AUG148" s="184"/>
      <c r="AUH148" s="184"/>
      <c r="AUI148" s="184"/>
      <c r="AUJ148" s="184"/>
      <c r="AUK148" s="184"/>
      <c r="AUL148" s="184"/>
      <c r="AUM148" s="184"/>
      <c r="AUN148" s="184"/>
      <c r="AUO148" s="184"/>
      <c r="AUP148" s="184"/>
      <c r="AUQ148" s="184"/>
      <c r="AUR148" s="184"/>
      <c r="AUS148" s="184"/>
      <c r="AUT148" s="184"/>
      <c r="AUU148" s="184"/>
      <c r="AUV148" s="184"/>
      <c r="AUW148" s="184"/>
      <c r="AUX148" s="184"/>
      <c r="AUY148" s="184"/>
      <c r="AUZ148" s="184"/>
      <c r="AVA148" s="184"/>
      <c r="AVB148" s="184"/>
      <c r="AVC148" s="184"/>
      <c r="AVD148" s="184"/>
      <c r="AVE148" s="184"/>
      <c r="AVF148" s="184"/>
      <c r="AVG148" s="184"/>
      <c r="AVH148" s="184"/>
      <c r="AVI148" s="184"/>
      <c r="AVJ148" s="184"/>
      <c r="AVK148" s="184"/>
      <c r="AVL148" s="184"/>
      <c r="AVM148" s="184"/>
      <c r="AVN148" s="184"/>
      <c r="AVO148" s="184"/>
      <c r="AVP148" s="184"/>
      <c r="AVQ148" s="184"/>
      <c r="AVR148" s="184"/>
      <c r="AVS148" s="184"/>
      <c r="AVT148" s="184"/>
      <c r="AVU148" s="184"/>
      <c r="AVV148" s="184"/>
      <c r="AVW148" s="184"/>
      <c r="AVX148" s="184"/>
      <c r="AVY148" s="184"/>
      <c r="AVZ148" s="184"/>
      <c r="AWA148" s="184"/>
      <c r="AWB148" s="184"/>
      <c r="AWC148" s="184"/>
      <c r="AWD148" s="184"/>
      <c r="AWE148" s="184"/>
      <c r="AWF148" s="184"/>
      <c r="AWG148" s="184"/>
      <c r="AWH148" s="184"/>
      <c r="AWI148" s="184"/>
      <c r="AWJ148" s="184"/>
      <c r="AWK148" s="184"/>
      <c r="AWL148" s="184"/>
      <c r="AWM148" s="184"/>
      <c r="AWN148" s="184"/>
      <c r="AWO148" s="184"/>
      <c r="AWP148" s="184"/>
      <c r="AWQ148" s="184"/>
      <c r="AWR148" s="184"/>
      <c r="AWS148" s="184"/>
      <c r="AWT148" s="184"/>
      <c r="AWU148" s="184"/>
      <c r="AWV148" s="184"/>
      <c r="AWW148" s="184"/>
      <c r="AWX148" s="184"/>
      <c r="AWY148" s="184"/>
      <c r="AWZ148" s="184"/>
      <c r="AXA148" s="184"/>
      <c r="AXB148" s="184"/>
      <c r="AXC148" s="184"/>
      <c r="AXD148" s="184"/>
      <c r="AXE148" s="184"/>
      <c r="AXF148" s="184"/>
      <c r="AXG148" s="184"/>
      <c r="AXH148" s="184"/>
      <c r="AXI148" s="184"/>
      <c r="AXJ148" s="184"/>
      <c r="AXK148" s="184"/>
      <c r="AXL148" s="184"/>
      <c r="AXM148" s="184"/>
      <c r="AXN148" s="184"/>
      <c r="AXO148" s="184"/>
      <c r="AXP148" s="184"/>
      <c r="AXQ148" s="184"/>
      <c r="AXR148" s="184"/>
      <c r="AXS148" s="184"/>
      <c r="AXT148" s="184"/>
      <c r="AXU148" s="184"/>
      <c r="AXV148" s="184"/>
      <c r="AXW148" s="184"/>
      <c r="AXX148" s="184"/>
      <c r="AXY148" s="184"/>
      <c r="AXZ148" s="184"/>
      <c r="AYA148" s="184"/>
      <c r="AYB148" s="184"/>
      <c r="AYC148" s="184"/>
      <c r="AYD148" s="184"/>
      <c r="AYE148" s="184"/>
      <c r="AYF148" s="184"/>
      <c r="AYG148" s="184"/>
      <c r="AYH148" s="184"/>
      <c r="AYI148" s="184"/>
      <c r="AYJ148" s="184"/>
      <c r="AYK148" s="184"/>
      <c r="AYL148" s="184"/>
      <c r="AYM148" s="184"/>
      <c r="AYN148" s="184"/>
      <c r="AYO148" s="184"/>
      <c r="AYP148" s="184"/>
      <c r="AYQ148" s="184"/>
      <c r="AYR148" s="184"/>
      <c r="AYS148" s="184"/>
      <c r="AYT148" s="184"/>
      <c r="AYU148" s="184"/>
      <c r="AYV148" s="184"/>
      <c r="AYW148" s="184"/>
      <c r="AYX148" s="184"/>
      <c r="AYY148" s="184"/>
      <c r="AYZ148" s="184"/>
      <c r="AZA148" s="184"/>
      <c r="AZB148" s="184"/>
      <c r="AZC148" s="184"/>
      <c r="AZD148" s="184"/>
      <c r="AZE148" s="184"/>
      <c r="AZF148" s="184"/>
      <c r="AZG148" s="184"/>
      <c r="AZH148" s="184"/>
      <c r="AZI148" s="184"/>
      <c r="AZJ148" s="184"/>
      <c r="AZK148" s="184"/>
      <c r="AZL148" s="184"/>
      <c r="AZM148" s="184"/>
      <c r="AZN148" s="184"/>
      <c r="AZO148" s="184"/>
      <c r="AZP148" s="184"/>
      <c r="AZQ148" s="184"/>
      <c r="AZR148" s="184"/>
      <c r="AZS148" s="184"/>
      <c r="AZT148" s="184"/>
      <c r="AZU148" s="184"/>
      <c r="AZV148" s="184"/>
      <c r="AZW148" s="184"/>
      <c r="AZX148" s="184"/>
      <c r="AZY148" s="184"/>
      <c r="AZZ148" s="184"/>
      <c r="BAA148" s="184"/>
      <c r="BAB148" s="184"/>
      <c r="BAC148" s="184"/>
      <c r="BAD148" s="184"/>
      <c r="BAE148" s="184"/>
      <c r="BAF148" s="184"/>
      <c r="BAG148" s="184"/>
      <c r="BAH148" s="184"/>
      <c r="BAI148" s="184"/>
      <c r="BAJ148" s="184"/>
      <c r="BAK148" s="184"/>
      <c r="BAL148" s="184"/>
      <c r="BAM148" s="184"/>
      <c r="BAN148" s="184"/>
      <c r="BAO148" s="184"/>
      <c r="BAP148" s="184"/>
      <c r="BAQ148" s="184"/>
      <c r="BAR148" s="184"/>
      <c r="BAS148" s="184"/>
      <c r="BAT148" s="184"/>
      <c r="BAU148" s="184"/>
      <c r="BAV148" s="184"/>
      <c r="BAW148" s="184"/>
      <c r="BAX148" s="184"/>
      <c r="BAY148" s="184"/>
      <c r="BAZ148" s="184"/>
      <c r="BBA148" s="184"/>
      <c r="BBB148" s="184"/>
      <c r="BBC148" s="184"/>
      <c r="BBD148" s="184"/>
      <c r="BBE148" s="184"/>
      <c r="BBF148" s="184"/>
      <c r="BBG148" s="184"/>
      <c r="BBH148" s="184"/>
      <c r="BBI148" s="184"/>
      <c r="BBJ148" s="184"/>
      <c r="BBK148" s="184"/>
      <c r="BBL148" s="184"/>
      <c r="BBM148" s="184"/>
      <c r="BBN148" s="184"/>
      <c r="BBO148" s="184"/>
      <c r="BBP148" s="184"/>
      <c r="BBQ148" s="184"/>
      <c r="BBR148" s="184"/>
      <c r="BBS148" s="184"/>
      <c r="BBT148" s="184"/>
      <c r="BBU148" s="184"/>
      <c r="BBV148" s="184"/>
      <c r="BBW148" s="184"/>
      <c r="BBX148" s="184"/>
      <c r="BBY148" s="184"/>
      <c r="BBZ148" s="184"/>
      <c r="BCA148" s="184"/>
      <c r="BCB148" s="184"/>
      <c r="BCC148" s="184"/>
      <c r="BCD148" s="184"/>
      <c r="BCE148" s="184"/>
      <c r="BCF148" s="184"/>
      <c r="BCG148" s="184"/>
      <c r="BCH148" s="184"/>
      <c r="BCI148" s="184"/>
      <c r="BCJ148" s="184"/>
      <c r="BCK148" s="184"/>
      <c r="BCL148" s="184"/>
      <c r="BCM148" s="184"/>
      <c r="BCN148" s="184"/>
      <c r="BCO148" s="184"/>
      <c r="BCP148" s="184"/>
      <c r="BCQ148" s="184"/>
      <c r="BCR148" s="184"/>
      <c r="BCS148" s="184"/>
      <c r="BCT148" s="184"/>
      <c r="BCU148" s="184"/>
      <c r="BCV148" s="184"/>
      <c r="BCW148" s="184"/>
      <c r="BCX148" s="184"/>
      <c r="BCY148" s="184"/>
      <c r="BCZ148" s="184"/>
      <c r="BDA148" s="184"/>
      <c r="BDB148" s="184"/>
      <c r="BDC148" s="184"/>
      <c r="BDD148" s="184"/>
      <c r="BDE148" s="184"/>
      <c r="BDF148" s="184"/>
      <c r="BDG148" s="184"/>
      <c r="BDH148" s="184"/>
      <c r="BDI148" s="184"/>
      <c r="BDJ148" s="184"/>
      <c r="BDK148" s="184"/>
      <c r="BDL148" s="184"/>
      <c r="BDM148" s="184"/>
      <c r="BDN148" s="184"/>
      <c r="BDO148" s="184"/>
      <c r="BDP148" s="184"/>
      <c r="BDQ148" s="184"/>
      <c r="BDR148" s="184"/>
      <c r="BDS148" s="184"/>
      <c r="BDT148" s="184"/>
      <c r="BDU148" s="184"/>
      <c r="BDV148" s="184"/>
      <c r="BDW148" s="184"/>
      <c r="BDX148" s="184"/>
      <c r="BDY148" s="184"/>
      <c r="BDZ148" s="184"/>
      <c r="BEA148" s="184"/>
      <c r="BEB148" s="184"/>
      <c r="BEC148" s="184"/>
      <c r="BED148" s="184"/>
      <c r="BEE148" s="184"/>
      <c r="BEF148" s="184"/>
      <c r="BEG148" s="184"/>
      <c r="BEH148" s="184"/>
      <c r="BEI148" s="184"/>
      <c r="BEJ148" s="184"/>
      <c r="BEK148" s="184"/>
      <c r="BEL148" s="184"/>
      <c r="BEM148" s="184"/>
      <c r="BEN148" s="184"/>
      <c r="BEO148" s="184"/>
      <c r="BEP148" s="184"/>
      <c r="BEQ148" s="184"/>
      <c r="BER148" s="184"/>
      <c r="BES148" s="184"/>
      <c r="BET148" s="184"/>
      <c r="BEU148" s="184"/>
      <c r="BEV148" s="184"/>
      <c r="BEW148" s="184"/>
      <c r="BEX148" s="184"/>
      <c r="BEY148" s="184"/>
      <c r="BEZ148" s="184"/>
      <c r="BFA148" s="184"/>
      <c r="BFB148" s="184"/>
      <c r="BFC148" s="184"/>
      <c r="BFD148" s="184"/>
      <c r="BFE148" s="184"/>
      <c r="BFF148" s="184"/>
      <c r="BFG148" s="184"/>
      <c r="BFH148" s="184"/>
      <c r="BFI148" s="184"/>
      <c r="BFJ148" s="184"/>
      <c r="BFK148" s="184"/>
      <c r="BFL148" s="184"/>
      <c r="BFM148" s="184"/>
      <c r="BFN148" s="184"/>
      <c r="BFO148" s="184"/>
      <c r="BFP148" s="184"/>
      <c r="BFQ148" s="184"/>
      <c r="BFR148" s="184"/>
      <c r="BFS148" s="184"/>
      <c r="BFT148" s="184"/>
      <c r="BFU148" s="184"/>
      <c r="BFV148" s="184"/>
      <c r="BFW148" s="184"/>
      <c r="BFX148" s="184"/>
      <c r="BFY148" s="184"/>
      <c r="BFZ148" s="184"/>
      <c r="BGA148" s="184"/>
      <c r="BGB148" s="184"/>
      <c r="BGC148" s="184"/>
      <c r="BGD148" s="184"/>
      <c r="BGE148" s="184"/>
      <c r="BGF148" s="184"/>
      <c r="BGG148" s="184"/>
      <c r="BGH148" s="184"/>
      <c r="BGI148" s="184"/>
      <c r="BGJ148" s="184"/>
      <c r="BGK148" s="184"/>
      <c r="BGL148" s="184"/>
      <c r="BGM148" s="184"/>
      <c r="BGN148" s="184"/>
      <c r="BGO148" s="184"/>
      <c r="BGP148" s="184"/>
      <c r="BGQ148" s="184"/>
      <c r="BGR148" s="184"/>
      <c r="BGS148" s="184"/>
      <c r="BGT148" s="184"/>
      <c r="BGU148" s="184"/>
      <c r="BGV148" s="184"/>
      <c r="BGW148" s="184"/>
      <c r="BGX148" s="184"/>
      <c r="BGY148" s="184"/>
      <c r="BGZ148" s="184"/>
      <c r="BHA148" s="184"/>
      <c r="BHB148" s="184"/>
      <c r="BHC148" s="184"/>
      <c r="BHD148" s="184"/>
      <c r="BHE148" s="184"/>
      <c r="BHF148" s="184"/>
      <c r="BHG148" s="184"/>
      <c r="BHH148" s="184"/>
      <c r="BHI148" s="184"/>
      <c r="BHJ148" s="184"/>
      <c r="BHK148" s="184"/>
      <c r="BHL148" s="184"/>
      <c r="BHM148" s="184"/>
      <c r="BHN148" s="184"/>
      <c r="BHO148" s="184"/>
      <c r="BHP148" s="184"/>
      <c r="BHQ148" s="184"/>
      <c r="BHR148" s="184"/>
      <c r="BHS148" s="184"/>
      <c r="BHT148" s="184"/>
      <c r="BHU148" s="184"/>
      <c r="BHV148" s="184"/>
      <c r="BHW148" s="184"/>
      <c r="BHX148" s="184"/>
      <c r="BHY148" s="184"/>
      <c r="BHZ148" s="184"/>
      <c r="BIA148" s="184"/>
      <c r="BIB148" s="184"/>
      <c r="BIC148" s="184"/>
      <c r="BID148" s="184"/>
      <c r="BIE148" s="184"/>
      <c r="BIF148" s="184"/>
      <c r="BIG148" s="184"/>
      <c r="BIH148" s="184"/>
      <c r="BII148" s="184"/>
      <c r="BIJ148" s="184"/>
      <c r="BIK148" s="184"/>
      <c r="BIL148" s="184"/>
      <c r="BIM148" s="184"/>
      <c r="BIN148" s="184"/>
      <c r="BIO148" s="184"/>
      <c r="BIP148" s="184"/>
      <c r="BIQ148" s="184"/>
      <c r="BIR148" s="184"/>
      <c r="BIS148" s="184"/>
      <c r="BIT148" s="184"/>
      <c r="BIU148" s="184"/>
      <c r="BIV148" s="184"/>
      <c r="BIW148" s="184"/>
      <c r="BIX148" s="184"/>
      <c r="BIY148" s="184"/>
      <c r="BIZ148" s="184"/>
      <c r="BJA148" s="184"/>
      <c r="BJB148" s="184"/>
      <c r="BJC148" s="184"/>
      <c r="BJD148" s="184"/>
      <c r="BJE148" s="184"/>
      <c r="BJF148" s="184"/>
      <c r="BJG148" s="184"/>
      <c r="BJH148" s="184"/>
      <c r="BJI148" s="184"/>
      <c r="BJJ148" s="184"/>
      <c r="BJK148" s="184"/>
      <c r="BJL148" s="184"/>
      <c r="BJM148" s="184"/>
      <c r="BJN148" s="184"/>
      <c r="BJO148" s="184"/>
      <c r="BJP148" s="184"/>
      <c r="BJQ148" s="184"/>
      <c r="BJR148" s="184"/>
      <c r="BJS148" s="184"/>
      <c r="BJT148" s="184"/>
      <c r="BJU148" s="184"/>
      <c r="BJV148" s="184"/>
      <c r="BJW148" s="184"/>
      <c r="BJX148" s="184"/>
      <c r="BJY148" s="184"/>
      <c r="BJZ148" s="184"/>
      <c r="BKA148" s="184"/>
      <c r="BKB148" s="184"/>
      <c r="BKC148" s="184"/>
      <c r="BKD148" s="184"/>
      <c r="BKE148" s="184"/>
      <c r="BKF148" s="184"/>
      <c r="BKG148" s="184"/>
      <c r="BKH148" s="184"/>
      <c r="BKI148" s="184"/>
      <c r="BKJ148" s="184"/>
      <c r="BKK148" s="184"/>
      <c r="BKL148" s="184"/>
      <c r="BKM148" s="184"/>
      <c r="BKN148" s="184"/>
      <c r="BKO148" s="184"/>
      <c r="BKP148" s="184"/>
      <c r="BKQ148" s="184"/>
      <c r="BKR148" s="184"/>
      <c r="BKS148" s="184"/>
      <c r="BKT148" s="184"/>
      <c r="BKU148" s="184"/>
      <c r="BKV148" s="184"/>
      <c r="BKW148" s="184"/>
      <c r="BKX148" s="184"/>
      <c r="BKY148" s="184"/>
      <c r="BKZ148" s="184"/>
      <c r="BLA148" s="184"/>
      <c r="BLB148" s="184"/>
      <c r="BLC148" s="184"/>
      <c r="BLD148" s="184"/>
      <c r="BLE148" s="184"/>
      <c r="BLF148" s="184"/>
      <c r="BLG148" s="184"/>
      <c r="BLH148" s="184"/>
      <c r="BLI148" s="184"/>
      <c r="BLJ148" s="184"/>
      <c r="BLK148" s="184"/>
      <c r="BLL148" s="184"/>
      <c r="BLM148" s="184"/>
      <c r="BLN148" s="184"/>
      <c r="BLO148" s="184"/>
      <c r="BLP148" s="184"/>
      <c r="BLQ148" s="184"/>
      <c r="BLR148" s="184"/>
      <c r="BLS148" s="184"/>
      <c r="BLT148" s="184"/>
      <c r="BLU148" s="184"/>
      <c r="BLV148" s="184"/>
      <c r="BLW148" s="184"/>
      <c r="BLX148" s="184"/>
      <c r="BLY148" s="184"/>
      <c r="BLZ148" s="184"/>
      <c r="BMA148" s="184"/>
      <c r="BMB148" s="184"/>
      <c r="BMC148" s="184"/>
      <c r="BMD148" s="184"/>
      <c r="BME148" s="184"/>
      <c r="BMF148" s="184"/>
      <c r="BMG148" s="184"/>
      <c r="BMH148" s="184"/>
      <c r="BMI148" s="184"/>
      <c r="BMJ148" s="184"/>
      <c r="BMK148" s="184"/>
      <c r="BML148" s="184"/>
      <c r="BMM148" s="184"/>
      <c r="BMN148" s="184"/>
      <c r="BMO148" s="184"/>
      <c r="BMP148" s="184"/>
      <c r="BMQ148" s="184"/>
      <c r="BMR148" s="184"/>
      <c r="BMS148" s="184"/>
      <c r="BMT148" s="184"/>
      <c r="BMU148" s="184"/>
      <c r="BMV148" s="184"/>
      <c r="BMW148" s="184"/>
      <c r="BMX148" s="184"/>
      <c r="BMY148" s="184"/>
      <c r="BMZ148" s="184"/>
      <c r="BNA148" s="184"/>
      <c r="BNB148" s="184"/>
      <c r="BNC148" s="184"/>
      <c r="BND148" s="184"/>
      <c r="BNE148" s="184"/>
      <c r="BNF148" s="184"/>
      <c r="BNG148" s="184"/>
      <c r="BNH148" s="184"/>
      <c r="BNI148" s="184"/>
      <c r="BNJ148" s="184"/>
      <c r="BNK148" s="184"/>
      <c r="BNL148" s="184"/>
      <c r="BNM148" s="184"/>
      <c r="BNN148" s="184"/>
      <c r="BNO148" s="184"/>
      <c r="BNP148" s="184"/>
      <c r="BNQ148" s="184"/>
      <c r="BNR148" s="184"/>
      <c r="BNS148" s="184"/>
      <c r="BNT148" s="184"/>
      <c r="BNU148" s="184"/>
      <c r="BNV148" s="184"/>
      <c r="BNW148" s="184"/>
      <c r="BNX148" s="184"/>
      <c r="BNY148" s="184"/>
      <c r="BNZ148" s="184"/>
      <c r="BOA148" s="184"/>
      <c r="BOB148" s="184"/>
      <c r="BOC148" s="184"/>
      <c r="BOD148" s="184"/>
      <c r="BOE148" s="184"/>
      <c r="BOF148" s="184"/>
      <c r="BOG148" s="184"/>
      <c r="BOH148" s="184"/>
      <c r="BOI148" s="184"/>
      <c r="BOJ148" s="184"/>
      <c r="BOK148" s="184"/>
      <c r="BOL148" s="184"/>
      <c r="BOM148" s="184"/>
      <c r="BON148" s="184"/>
      <c r="BOO148" s="184"/>
      <c r="BOP148" s="184"/>
      <c r="BOQ148" s="184"/>
      <c r="BOR148" s="184"/>
      <c r="BOS148" s="184"/>
      <c r="BOT148" s="184"/>
      <c r="BOU148" s="184"/>
      <c r="BOV148" s="184"/>
      <c r="BOW148" s="184"/>
      <c r="BOX148" s="184"/>
      <c r="BOY148" s="184"/>
      <c r="BOZ148" s="184"/>
      <c r="BPA148" s="184"/>
      <c r="BPB148" s="184"/>
      <c r="BPC148" s="184"/>
      <c r="BPD148" s="184"/>
      <c r="BPE148" s="184"/>
      <c r="BPF148" s="184"/>
      <c r="BPG148" s="184"/>
      <c r="BPH148" s="184"/>
      <c r="BPI148" s="184"/>
      <c r="BPJ148" s="184"/>
      <c r="BPK148" s="184"/>
      <c r="BPL148" s="184"/>
      <c r="BPM148" s="184"/>
      <c r="BPN148" s="184"/>
      <c r="BPO148" s="184"/>
      <c r="BPP148" s="184"/>
      <c r="BPQ148" s="184"/>
      <c r="BPR148" s="184"/>
      <c r="BPS148" s="184"/>
      <c r="BPT148" s="184"/>
      <c r="BPU148" s="184"/>
      <c r="BPV148" s="184"/>
      <c r="BPW148" s="184"/>
      <c r="BPX148" s="184"/>
      <c r="BPY148" s="184"/>
      <c r="BPZ148" s="184"/>
      <c r="BQA148" s="184"/>
      <c r="BQB148" s="184"/>
      <c r="BQC148" s="184"/>
      <c r="BQD148" s="184"/>
      <c r="BQE148" s="184"/>
      <c r="BQF148" s="184"/>
      <c r="BQG148" s="184"/>
      <c r="BQH148" s="184"/>
      <c r="BQI148" s="184"/>
      <c r="BQJ148" s="184"/>
      <c r="BQK148" s="184"/>
      <c r="BQL148" s="184"/>
      <c r="BQM148" s="184"/>
      <c r="BQN148" s="184"/>
      <c r="BQO148" s="184"/>
      <c r="BQP148" s="184"/>
      <c r="BQQ148" s="184"/>
      <c r="BQR148" s="184"/>
      <c r="BQS148" s="184"/>
      <c r="BQT148" s="184"/>
      <c r="BQU148" s="184"/>
      <c r="BQV148" s="184"/>
      <c r="BQW148" s="184"/>
      <c r="BQX148" s="184"/>
      <c r="BQY148" s="184"/>
      <c r="BQZ148" s="184"/>
      <c r="BRA148" s="184"/>
      <c r="BRB148" s="184"/>
      <c r="BRC148" s="184"/>
      <c r="BRD148" s="184"/>
      <c r="BRE148" s="184"/>
      <c r="BRF148" s="184"/>
      <c r="BRG148" s="184"/>
      <c r="BRH148" s="184"/>
      <c r="BRI148" s="184"/>
      <c r="BRJ148" s="184"/>
      <c r="BRK148" s="184"/>
      <c r="BRL148" s="184"/>
      <c r="BRM148" s="184"/>
      <c r="BRN148" s="184"/>
      <c r="BRO148" s="184"/>
      <c r="BRP148" s="184"/>
      <c r="BRQ148" s="184"/>
      <c r="BRR148" s="184"/>
      <c r="BRS148" s="184"/>
      <c r="BRT148" s="184"/>
      <c r="BRU148" s="184"/>
      <c r="BRV148" s="184"/>
      <c r="BRW148" s="184"/>
      <c r="BRX148" s="184"/>
      <c r="BRY148" s="184"/>
      <c r="BRZ148" s="184"/>
      <c r="BSA148" s="184"/>
      <c r="BSB148" s="184"/>
      <c r="BSC148" s="184"/>
      <c r="BSD148" s="184"/>
      <c r="BSE148" s="184"/>
      <c r="BSF148" s="184"/>
      <c r="BSG148" s="184"/>
      <c r="BSH148" s="184"/>
      <c r="BSI148" s="184"/>
      <c r="BSJ148" s="184"/>
      <c r="BSK148" s="184"/>
      <c r="BSL148" s="184"/>
      <c r="BSM148" s="184"/>
      <c r="BSN148" s="184"/>
      <c r="BSO148" s="184"/>
      <c r="BSP148" s="184"/>
      <c r="BSQ148" s="184"/>
      <c r="BSR148" s="184"/>
      <c r="BSS148" s="184"/>
      <c r="BST148" s="184"/>
      <c r="BSU148" s="184"/>
      <c r="BSV148" s="184"/>
      <c r="BSW148" s="184"/>
      <c r="BSX148" s="184"/>
      <c r="BSY148" s="184"/>
      <c r="BSZ148" s="184"/>
      <c r="BTA148" s="184"/>
      <c r="BTB148" s="184"/>
      <c r="BTC148" s="184"/>
      <c r="BTD148" s="184"/>
      <c r="BTE148" s="184"/>
      <c r="BTF148" s="184"/>
      <c r="BTG148" s="184"/>
      <c r="BTH148" s="184"/>
      <c r="BTI148" s="184"/>
      <c r="BTJ148" s="184"/>
      <c r="BTK148" s="184"/>
      <c r="BTL148" s="184"/>
      <c r="BTM148" s="184"/>
      <c r="BTN148" s="184"/>
      <c r="BTO148" s="184"/>
      <c r="BTP148" s="184"/>
      <c r="BTQ148" s="184"/>
      <c r="BTR148" s="184"/>
      <c r="BTS148" s="184"/>
      <c r="BTT148" s="184"/>
      <c r="BTU148" s="184"/>
      <c r="BTV148" s="184"/>
      <c r="BTW148" s="184"/>
      <c r="BTX148" s="184"/>
      <c r="BTY148" s="184"/>
      <c r="BTZ148" s="184"/>
      <c r="BUA148" s="184"/>
      <c r="BUB148" s="184"/>
      <c r="BUC148" s="184"/>
      <c r="BUD148" s="184"/>
      <c r="BUE148" s="184"/>
      <c r="BUF148" s="184"/>
      <c r="BUG148" s="184"/>
      <c r="BUH148" s="184"/>
      <c r="BUI148" s="184"/>
      <c r="BUJ148" s="184"/>
      <c r="BUK148" s="184"/>
      <c r="BUL148" s="184"/>
      <c r="BUM148" s="184"/>
      <c r="BUN148" s="184"/>
      <c r="BUO148" s="184"/>
      <c r="BUP148" s="184"/>
      <c r="BUQ148" s="184"/>
      <c r="BUR148" s="184"/>
      <c r="BUS148" s="184"/>
      <c r="BUT148" s="184"/>
      <c r="BUU148" s="184"/>
      <c r="BUV148" s="184"/>
      <c r="BUW148" s="184"/>
      <c r="BUX148" s="184"/>
      <c r="BUY148" s="184"/>
      <c r="BUZ148" s="184"/>
      <c r="BVA148" s="184"/>
      <c r="BVB148" s="184"/>
      <c r="BVC148" s="184"/>
      <c r="BVD148" s="184"/>
      <c r="BVE148" s="184"/>
      <c r="BVF148" s="184"/>
      <c r="BVG148" s="184"/>
      <c r="BVH148" s="184"/>
      <c r="BVI148" s="184"/>
      <c r="BVJ148" s="184"/>
      <c r="BVK148" s="184"/>
      <c r="BVL148" s="184"/>
      <c r="BVM148" s="184"/>
      <c r="BVN148" s="184"/>
      <c r="BVO148" s="184"/>
      <c r="BVP148" s="184"/>
      <c r="BVQ148" s="184"/>
      <c r="BVR148" s="184"/>
      <c r="BVS148" s="184"/>
      <c r="BVT148" s="184"/>
      <c r="BVU148" s="184"/>
      <c r="BVV148" s="184"/>
      <c r="BVW148" s="184"/>
      <c r="BVX148" s="184"/>
      <c r="BVY148" s="184"/>
      <c r="BVZ148" s="184"/>
      <c r="BWA148" s="184"/>
      <c r="BWB148" s="184"/>
      <c r="BWC148" s="184"/>
      <c r="BWD148" s="184"/>
      <c r="BWE148" s="184"/>
      <c r="BWF148" s="184"/>
      <c r="BWG148" s="184"/>
      <c r="BWH148" s="184"/>
      <c r="BWI148" s="184"/>
      <c r="BWJ148" s="184"/>
      <c r="BWK148" s="184"/>
      <c r="BWL148" s="184"/>
      <c r="BWM148" s="184"/>
      <c r="BWN148" s="184"/>
      <c r="BWO148" s="184"/>
      <c r="BWP148" s="184"/>
      <c r="BWQ148" s="184"/>
      <c r="BWR148" s="184"/>
      <c r="BWS148" s="184"/>
      <c r="BWT148" s="184"/>
      <c r="BWU148" s="184"/>
      <c r="BWV148" s="184"/>
      <c r="BWW148" s="184"/>
      <c r="BWX148" s="184"/>
      <c r="BWY148" s="184"/>
      <c r="BWZ148" s="184"/>
      <c r="BXA148" s="184"/>
      <c r="BXB148" s="184"/>
      <c r="BXC148" s="184"/>
      <c r="BXD148" s="184"/>
      <c r="BXE148" s="184"/>
      <c r="BXF148" s="184"/>
      <c r="BXG148" s="184"/>
      <c r="BXH148" s="184"/>
      <c r="BXI148" s="184"/>
      <c r="BXJ148" s="184"/>
      <c r="BXK148" s="184"/>
      <c r="BXL148" s="184"/>
      <c r="BXM148" s="184"/>
      <c r="BXN148" s="184"/>
      <c r="BXO148" s="184"/>
      <c r="BXP148" s="184"/>
      <c r="BXQ148" s="184"/>
      <c r="BXR148" s="184"/>
      <c r="BXS148" s="184"/>
      <c r="BXT148" s="184"/>
      <c r="BXU148" s="184"/>
      <c r="BXV148" s="184"/>
      <c r="BXW148" s="184"/>
      <c r="BXX148" s="184"/>
      <c r="BXY148" s="184"/>
      <c r="BXZ148" s="184"/>
      <c r="BYA148" s="184"/>
      <c r="BYB148" s="184"/>
      <c r="BYC148" s="184"/>
      <c r="BYD148" s="184"/>
      <c r="BYE148" s="184"/>
      <c r="BYF148" s="184"/>
      <c r="BYG148" s="184"/>
      <c r="BYH148" s="184"/>
      <c r="BYI148" s="184"/>
      <c r="BYJ148" s="184"/>
      <c r="BYK148" s="184"/>
      <c r="BYL148" s="184"/>
      <c r="BYM148" s="184"/>
      <c r="BYN148" s="184"/>
      <c r="BYO148" s="184"/>
      <c r="BYP148" s="184"/>
      <c r="BYQ148" s="184"/>
      <c r="BYR148" s="184"/>
      <c r="BYS148" s="184"/>
      <c r="BYT148" s="184"/>
      <c r="BYU148" s="184"/>
      <c r="BYV148" s="184"/>
      <c r="BYW148" s="184"/>
      <c r="BYX148" s="184"/>
      <c r="BYY148" s="184"/>
      <c r="BYZ148" s="184"/>
      <c r="BZA148" s="184"/>
      <c r="BZB148" s="184"/>
      <c r="BZC148" s="184"/>
      <c r="BZD148" s="184"/>
      <c r="BZE148" s="184"/>
      <c r="BZF148" s="184"/>
      <c r="BZG148" s="184"/>
      <c r="BZH148" s="184"/>
      <c r="BZI148" s="184"/>
      <c r="BZJ148" s="184"/>
      <c r="BZK148" s="184"/>
      <c r="BZL148" s="184"/>
      <c r="BZM148" s="184"/>
      <c r="BZN148" s="184"/>
      <c r="BZO148" s="184"/>
      <c r="BZP148" s="184"/>
      <c r="BZQ148" s="184"/>
      <c r="BZR148" s="184"/>
      <c r="BZS148" s="184"/>
      <c r="BZT148" s="184"/>
      <c r="BZU148" s="184"/>
      <c r="BZV148" s="184"/>
      <c r="BZW148" s="184"/>
      <c r="BZX148" s="184"/>
      <c r="BZY148" s="184"/>
      <c r="BZZ148" s="184"/>
      <c r="CAA148" s="184"/>
      <c r="CAB148" s="184"/>
      <c r="CAC148" s="184"/>
      <c r="CAD148" s="184"/>
      <c r="CAE148" s="184"/>
      <c r="CAF148" s="184"/>
      <c r="CAG148" s="184"/>
      <c r="CAH148" s="184"/>
      <c r="CAI148" s="184"/>
      <c r="CAJ148" s="184"/>
      <c r="CAK148" s="184"/>
      <c r="CAL148" s="184"/>
      <c r="CAM148" s="184"/>
      <c r="CAN148" s="184"/>
      <c r="CAO148" s="184"/>
      <c r="CAP148" s="184"/>
      <c r="CAQ148" s="184"/>
      <c r="CAR148" s="184"/>
      <c r="CAS148" s="184"/>
      <c r="CAT148" s="184"/>
      <c r="CAU148" s="184"/>
      <c r="CAV148" s="184"/>
      <c r="CAW148" s="184"/>
      <c r="CAX148" s="184"/>
      <c r="CAY148" s="184"/>
      <c r="CAZ148" s="184"/>
      <c r="CBA148" s="184"/>
      <c r="CBB148" s="184"/>
      <c r="CBC148" s="184"/>
      <c r="CBD148" s="184"/>
      <c r="CBE148" s="184"/>
      <c r="CBF148" s="184"/>
      <c r="CBG148" s="184"/>
      <c r="CBH148" s="184"/>
      <c r="CBI148" s="184"/>
      <c r="CBJ148" s="184"/>
      <c r="CBK148" s="184"/>
      <c r="CBL148" s="184"/>
      <c r="CBM148" s="184"/>
      <c r="CBN148" s="184"/>
      <c r="CBO148" s="184"/>
      <c r="CBP148" s="184"/>
      <c r="CBQ148" s="184"/>
      <c r="CBR148" s="184"/>
      <c r="CBS148" s="184"/>
      <c r="CBT148" s="184"/>
      <c r="CBU148" s="184"/>
      <c r="CBV148" s="184"/>
      <c r="CBW148" s="184"/>
      <c r="CBX148" s="184"/>
      <c r="CBY148" s="184"/>
      <c r="CBZ148" s="184"/>
      <c r="CCA148" s="184"/>
      <c r="CCB148" s="184"/>
      <c r="CCC148" s="184"/>
      <c r="CCD148" s="184"/>
      <c r="CCE148" s="184"/>
      <c r="CCF148" s="184"/>
      <c r="CCG148" s="184"/>
      <c r="CCH148" s="184"/>
      <c r="CCI148" s="184"/>
      <c r="CCJ148" s="184"/>
      <c r="CCK148" s="184"/>
      <c r="CCL148" s="184"/>
      <c r="CCM148" s="184"/>
      <c r="CCN148" s="184"/>
      <c r="CCO148" s="184"/>
      <c r="CCP148" s="184"/>
      <c r="CCQ148" s="184"/>
      <c r="CCR148" s="184"/>
      <c r="CCS148" s="184"/>
      <c r="CCT148" s="184"/>
      <c r="CCU148" s="184"/>
      <c r="CCV148" s="184"/>
      <c r="CCW148" s="184"/>
      <c r="CCX148" s="184"/>
      <c r="CCY148" s="184"/>
      <c r="CCZ148" s="184"/>
      <c r="CDA148" s="184"/>
      <c r="CDB148" s="184"/>
      <c r="CDC148" s="184"/>
      <c r="CDD148" s="184"/>
      <c r="CDE148" s="184"/>
      <c r="CDF148" s="184"/>
      <c r="CDG148" s="184"/>
      <c r="CDH148" s="184"/>
      <c r="CDI148" s="184"/>
      <c r="CDJ148" s="184"/>
      <c r="CDK148" s="184"/>
      <c r="CDL148" s="184"/>
      <c r="CDM148" s="184"/>
      <c r="CDN148" s="184"/>
      <c r="CDO148" s="184"/>
      <c r="CDP148" s="184"/>
      <c r="CDQ148" s="184"/>
      <c r="CDR148" s="184"/>
      <c r="CDS148" s="184"/>
      <c r="CDT148" s="184"/>
      <c r="CDU148" s="184"/>
      <c r="CDV148" s="184"/>
      <c r="CDW148" s="184"/>
      <c r="CDX148" s="184"/>
      <c r="CDY148" s="184"/>
      <c r="CDZ148" s="184"/>
      <c r="CEA148" s="184"/>
      <c r="CEB148" s="184"/>
      <c r="CEC148" s="184"/>
      <c r="CED148" s="184"/>
      <c r="CEE148" s="184"/>
      <c r="CEF148" s="184"/>
      <c r="CEG148" s="184"/>
      <c r="CEH148" s="184"/>
      <c r="CEI148" s="184"/>
      <c r="CEJ148" s="184"/>
      <c r="CEK148" s="184"/>
      <c r="CEL148" s="184"/>
      <c r="CEM148" s="184"/>
      <c r="CEN148" s="184"/>
      <c r="CEO148" s="184"/>
      <c r="CEP148" s="184"/>
      <c r="CEQ148" s="184"/>
      <c r="CER148" s="184"/>
      <c r="CES148" s="184"/>
      <c r="CET148" s="184"/>
      <c r="CEU148" s="184"/>
      <c r="CEV148" s="184"/>
      <c r="CEW148" s="184"/>
      <c r="CEX148" s="184"/>
      <c r="CEY148" s="184"/>
      <c r="CEZ148" s="184"/>
      <c r="CFA148" s="184"/>
      <c r="CFB148" s="184"/>
      <c r="CFC148" s="184"/>
      <c r="CFD148" s="184"/>
      <c r="CFE148" s="184"/>
      <c r="CFF148" s="184"/>
      <c r="CFG148" s="184"/>
      <c r="CFH148" s="184"/>
      <c r="CFI148" s="184"/>
      <c r="CFJ148" s="184"/>
      <c r="CFK148" s="184"/>
      <c r="CFL148" s="184"/>
      <c r="CFM148" s="184"/>
      <c r="CFN148" s="184"/>
      <c r="CFO148" s="184"/>
      <c r="CFP148" s="184"/>
      <c r="CFQ148" s="184"/>
      <c r="CFR148" s="184"/>
      <c r="CFS148" s="184"/>
      <c r="CFT148" s="184"/>
      <c r="CFU148" s="184"/>
      <c r="CFV148" s="184"/>
      <c r="CFW148" s="184"/>
      <c r="CFX148" s="184"/>
      <c r="CFY148" s="184"/>
      <c r="CFZ148" s="184"/>
      <c r="CGA148" s="184"/>
      <c r="CGB148" s="184"/>
      <c r="CGC148" s="184"/>
      <c r="CGD148" s="184"/>
      <c r="CGE148" s="184"/>
      <c r="CGF148" s="184"/>
      <c r="CGG148" s="184"/>
      <c r="CGH148" s="184"/>
      <c r="CGI148" s="184"/>
      <c r="CGJ148" s="184"/>
      <c r="CGK148" s="184"/>
      <c r="CGL148" s="184"/>
      <c r="CGM148" s="184"/>
      <c r="CGN148" s="184"/>
      <c r="CGO148" s="184"/>
      <c r="CGP148" s="184"/>
      <c r="CGQ148" s="184"/>
      <c r="CGR148" s="184"/>
      <c r="CGS148" s="184"/>
      <c r="CGT148" s="184"/>
      <c r="CGU148" s="184"/>
      <c r="CGV148" s="184"/>
      <c r="CGW148" s="184"/>
      <c r="CGX148" s="184"/>
      <c r="CGY148" s="184"/>
      <c r="CGZ148" s="184"/>
      <c r="CHA148" s="184"/>
      <c r="CHB148" s="184"/>
      <c r="CHC148" s="184"/>
      <c r="CHD148" s="184"/>
      <c r="CHE148" s="184"/>
      <c r="CHF148" s="184"/>
      <c r="CHG148" s="184"/>
      <c r="CHH148" s="184"/>
      <c r="CHI148" s="184"/>
      <c r="CHJ148" s="184"/>
      <c r="CHK148" s="184"/>
      <c r="CHL148" s="184"/>
      <c r="CHM148" s="184"/>
      <c r="CHN148" s="184"/>
      <c r="CHO148" s="184"/>
      <c r="CHP148" s="184"/>
      <c r="CHQ148" s="184"/>
      <c r="CHR148" s="184"/>
      <c r="CHS148" s="184"/>
      <c r="CHT148" s="184"/>
      <c r="CHU148" s="184"/>
      <c r="CHV148" s="184"/>
      <c r="CHW148" s="184"/>
      <c r="CHX148" s="184"/>
      <c r="CHY148" s="184"/>
      <c r="CHZ148" s="184"/>
      <c r="CIA148" s="184"/>
      <c r="CIB148" s="184"/>
      <c r="CIC148" s="184"/>
      <c r="CID148" s="184"/>
      <c r="CIE148" s="184"/>
      <c r="CIF148" s="184"/>
      <c r="CIG148" s="184"/>
      <c r="CIH148" s="184"/>
      <c r="CII148" s="184"/>
      <c r="CIJ148" s="184"/>
      <c r="CIK148" s="184"/>
      <c r="CIL148" s="184"/>
      <c r="CIM148" s="184"/>
      <c r="CIN148" s="184"/>
      <c r="CIO148" s="184"/>
      <c r="CIP148" s="184"/>
      <c r="CIQ148" s="184"/>
      <c r="CIR148" s="184"/>
      <c r="CIS148" s="184"/>
      <c r="CIT148" s="184"/>
      <c r="CIU148" s="184"/>
      <c r="CIV148" s="184"/>
      <c r="CIW148" s="184"/>
      <c r="CIX148" s="184"/>
      <c r="CIY148" s="184"/>
      <c r="CIZ148" s="184"/>
      <c r="CJA148" s="184"/>
      <c r="CJB148" s="184"/>
      <c r="CJC148" s="184"/>
      <c r="CJD148" s="184"/>
      <c r="CJE148" s="184"/>
      <c r="CJF148" s="184"/>
      <c r="CJG148" s="184"/>
      <c r="CJH148" s="184"/>
      <c r="CJI148" s="184"/>
      <c r="CJJ148" s="184"/>
      <c r="CJK148" s="184"/>
      <c r="CJL148" s="184"/>
      <c r="CJM148" s="184"/>
      <c r="CJN148" s="184"/>
      <c r="CJO148" s="184"/>
      <c r="CJP148" s="184"/>
      <c r="CJQ148" s="184"/>
      <c r="CJR148" s="184"/>
      <c r="CJS148" s="184"/>
      <c r="CJT148" s="184"/>
      <c r="CJU148" s="184"/>
      <c r="CJV148" s="184"/>
      <c r="CJW148" s="184"/>
      <c r="CJX148" s="184"/>
      <c r="CJY148" s="184"/>
      <c r="CJZ148" s="184"/>
      <c r="CKA148" s="184"/>
      <c r="CKB148" s="184"/>
      <c r="CKC148" s="184"/>
      <c r="CKD148" s="184"/>
      <c r="CKE148" s="184"/>
      <c r="CKF148" s="184"/>
      <c r="CKG148" s="184"/>
      <c r="CKH148" s="184"/>
      <c r="CKI148" s="184"/>
      <c r="CKJ148" s="184"/>
      <c r="CKK148" s="184"/>
      <c r="CKL148" s="184"/>
      <c r="CKM148" s="184"/>
      <c r="CKN148" s="184"/>
      <c r="CKO148" s="184"/>
      <c r="CKP148" s="184"/>
      <c r="CKQ148" s="184"/>
      <c r="CKR148" s="184"/>
      <c r="CKS148" s="184"/>
      <c r="CKT148" s="184"/>
      <c r="CKU148" s="184"/>
      <c r="CKV148" s="184"/>
      <c r="CKW148" s="184"/>
      <c r="CKX148" s="184"/>
      <c r="CKY148" s="184"/>
      <c r="CKZ148" s="184"/>
      <c r="CLA148" s="184"/>
      <c r="CLB148" s="184"/>
      <c r="CLC148" s="184"/>
      <c r="CLD148" s="184"/>
      <c r="CLE148" s="184"/>
      <c r="CLF148" s="184"/>
      <c r="CLG148" s="184"/>
      <c r="CLH148" s="184"/>
      <c r="CLI148" s="184"/>
      <c r="CLJ148" s="184"/>
      <c r="CLK148" s="184"/>
      <c r="CLL148" s="184"/>
      <c r="CLM148" s="184"/>
      <c r="CLN148" s="184"/>
      <c r="CLO148" s="184"/>
      <c r="CLP148" s="184"/>
      <c r="CLQ148" s="184"/>
      <c r="CLR148" s="184"/>
      <c r="CLS148" s="184"/>
      <c r="CLT148" s="184"/>
      <c r="CLU148" s="184"/>
      <c r="CLV148" s="184"/>
      <c r="CLW148" s="184"/>
      <c r="CLX148" s="184"/>
      <c r="CLY148" s="184"/>
      <c r="CLZ148" s="184"/>
      <c r="CMA148" s="184"/>
      <c r="CMB148" s="184"/>
      <c r="CMC148" s="184"/>
      <c r="CMD148" s="184"/>
      <c r="CME148" s="184"/>
      <c r="CMF148" s="184"/>
      <c r="CMG148" s="184"/>
      <c r="CMH148" s="184"/>
      <c r="CMI148" s="184"/>
      <c r="CMJ148" s="184"/>
      <c r="CMK148" s="184"/>
      <c r="CML148" s="184"/>
      <c r="CMM148" s="184"/>
      <c r="CMN148" s="184"/>
      <c r="CMO148" s="184"/>
      <c r="CMP148" s="184"/>
      <c r="CMQ148" s="184"/>
      <c r="CMR148" s="184"/>
      <c r="CMS148" s="184"/>
      <c r="CMT148" s="184"/>
      <c r="CMU148" s="184"/>
      <c r="CMV148" s="184"/>
      <c r="CMW148" s="184"/>
      <c r="CMX148" s="184"/>
      <c r="CMY148" s="184"/>
      <c r="CMZ148" s="184"/>
      <c r="CNA148" s="184"/>
      <c r="CNB148" s="184"/>
      <c r="CNC148" s="184"/>
      <c r="CND148" s="184"/>
      <c r="CNE148" s="184"/>
      <c r="CNF148" s="184"/>
      <c r="CNG148" s="184"/>
      <c r="CNH148" s="184"/>
      <c r="CNI148" s="184"/>
      <c r="CNJ148" s="184"/>
      <c r="CNK148" s="184"/>
      <c r="CNL148" s="184"/>
      <c r="CNM148" s="184"/>
      <c r="CNN148" s="184"/>
      <c r="CNO148" s="184"/>
      <c r="CNP148" s="184"/>
      <c r="CNQ148" s="184"/>
      <c r="CNR148" s="184"/>
      <c r="CNS148" s="184"/>
      <c r="CNT148" s="184"/>
      <c r="CNU148" s="184"/>
      <c r="CNV148" s="184"/>
      <c r="CNW148" s="184"/>
      <c r="CNX148" s="184"/>
      <c r="CNY148" s="184"/>
      <c r="CNZ148" s="184"/>
      <c r="COA148" s="184"/>
      <c r="COB148" s="184"/>
      <c r="COC148" s="184"/>
      <c r="COD148" s="184"/>
      <c r="COE148" s="184"/>
      <c r="COF148" s="184"/>
      <c r="COG148" s="184"/>
      <c r="COH148" s="184"/>
      <c r="COI148" s="184"/>
      <c r="COJ148" s="184"/>
      <c r="COK148" s="184"/>
      <c r="COL148" s="184"/>
      <c r="COM148" s="184"/>
      <c r="CON148" s="184"/>
      <c r="COO148" s="184"/>
      <c r="COP148" s="184"/>
      <c r="COQ148" s="184"/>
      <c r="COR148" s="184"/>
      <c r="COS148" s="184"/>
      <c r="COT148" s="184"/>
      <c r="COU148" s="184"/>
      <c r="COV148" s="184"/>
      <c r="COW148" s="184"/>
      <c r="COX148" s="184"/>
      <c r="COY148" s="184"/>
      <c r="COZ148" s="184"/>
      <c r="CPA148" s="184"/>
      <c r="CPB148" s="184"/>
      <c r="CPC148" s="184"/>
      <c r="CPD148" s="184"/>
      <c r="CPE148" s="184"/>
      <c r="CPF148" s="184"/>
      <c r="CPG148" s="184"/>
      <c r="CPH148" s="184"/>
      <c r="CPI148" s="184"/>
      <c r="CPJ148" s="184"/>
      <c r="CPK148" s="184"/>
      <c r="CPL148" s="184"/>
      <c r="CPM148" s="184"/>
      <c r="CPN148" s="184"/>
      <c r="CPO148" s="184"/>
      <c r="CPP148" s="184"/>
      <c r="CPQ148" s="184"/>
      <c r="CPR148" s="184"/>
      <c r="CPS148" s="184"/>
      <c r="CPT148" s="184"/>
      <c r="CPU148" s="184"/>
      <c r="CPV148" s="184"/>
      <c r="CPW148" s="184"/>
      <c r="CPX148" s="184"/>
      <c r="CPY148" s="184"/>
      <c r="CPZ148" s="184"/>
      <c r="CQA148" s="184"/>
      <c r="CQB148" s="184"/>
      <c r="CQC148" s="184"/>
      <c r="CQD148" s="184"/>
      <c r="CQE148" s="184"/>
      <c r="CQF148" s="184"/>
      <c r="CQG148" s="184"/>
      <c r="CQH148" s="184"/>
      <c r="CQI148" s="184"/>
      <c r="CQJ148" s="184"/>
      <c r="CQK148" s="184"/>
      <c r="CQL148" s="184"/>
      <c r="CQM148" s="184"/>
      <c r="CQN148" s="184"/>
      <c r="CQO148" s="184"/>
      <c r="CQP148" s="184"/>
      <c r="CQQ148" s="184"/>
      <c r="CQR148" s="184"/>
      <c r="CQS148" s="184"/>
      <c r="CQT148" s="184"/>
      <c r="CQU148" s="184"/>
      <c r="CQV148" s="184"/>
      <c r="CQW148" s="184"/>
      <c r="CQX148" s="184"/>
      <c r="CQY148" s="184"/>
      <c r="CQZ148" s="184"/>
      <c r="CRA148" s="184"/>
      <c r="CRB148" s="184"/>
      <c r="CRC148" s="184"/>
      <c r="CRD148" s="184"/>
      <c r="CRE148" s="184"/>
      <c r="CRF148" s="184"/>
      <c r="CRG148" s="184"/>
      <c r="CRH148" s="184"/>
      <c r="CRI148" s="184"/>
      <c r="CRJ148" s="184"/>
      <c r="CRK148" s="184"/>
      <c r="CRL148" s="184"/>
      <c r="CRM148" s="184"/>
      <c r="CRN148" s="184"/>
      <c r="CRO148" s="184"/>
      <c r="CRP148" s="184"/>
      <c r="CRQ148" s="184"/>
      <c r="CRR148" s="184"/>
      <c r="CRS148" s="184"/>
      <c r="CRT148" s="184"/>
      <c r="CRU148" s="184"/>
      <c r="CRV148" s="184"/>
      <c r="CRW148" s="184"/>
      <c r="CRX148" s="184"/>
      <c r="CRY148" s="184"/>
      <c r="CRZ148" s="184"/>
      <c r="CSA148" s="184"/>
      <c r="CSB148" s="184"/>
      <c r="CSC148" s="184"/>
      <c r="CSD148" s="184"/>
      <c r="CSE148" s="184"/>
      <c r="CSF148" s="184"/>
      <c r="CSG148" s="184"/>
      <c r="CSH148" s="184"/>
      <c r="CSI148" s="184"/>
      <c r="CSJ148" s="184"/>
      <c r="CSK148" s="184"/>
      <c r="CSL148" s="184"/>
      <c r="CSM148" s="184"/>
      <c r="CSN148" s="184"/>
      <c r="CSO148" s="184"/>
      <c r="CSP148" s="184"/>
      <c r="CSQ148" s="184"/>
      <c r="CSR148" s="184"/>
      <c r="CSS148" s="184"/>
      <c r="CST148" s="184"/>
      <c r="CSU148" s="184"/>
      <c r="CSV148" s="184"/>
      <c r="CSW148" s="184"/>
      <c r="CSX148" s="184"/>
      <c r="CSY148" s="184"/>
      <c r="CSZ148" s="184"/>
      <c r="CTA148" s="184"/>
      <c r="CTB148" s="184"/>
      <c r="CTC148" s="184"/>
      <c r="CTD148" s="184"/>
      <c r="CTE148" s="184"/>
      <c r="CTF148" s="184"/>
      <c r="CTG148" s="184"/>
      <c r="CTH148" s="184"/>
      <c r="CTI148" s="184"/>
      <c r="CTJ148" s="184"/>
      <c r="CTK148" s="184"/>
      <c r="CTL148" s="184"/>
      <c r="CTM148" s="184"/>
      <c r="CTN148" s="184"/>
      <c r="CTO148" s="184"/>
      <c r="CTP148" s="184"/>
      <c r="CTQ148" s="184"/>
      <c r="CTR148" s="184"/>
      <c r="CTS148" s="184"/>
      <c r="CTT148" s="184"/>
      <c r="CTU148" s="184"/>
      <c r="CTV148" s="184"/>
      <c r="CTW148" s="184"/>
      <c r="CTX148" s="184"/>
      <c r="CTY148" s="184"/>
      <c r="CTZ148" s="184"/>
      <c r="CUA148" s="184"/>
      <c r="CUB148" s="184"/>
      <c r="CUC148" s="184"/>
      <c r="CUD148" s="184"/>
      <c r="CUE148" s="184"/>
      <c r="CUF148" s="184"/>
      <c r="CUG148" s="184"/>
      <c r="CUH148" s="184"/>
      <c r="CUI148" s="184"/>
      <c r="CUJ148" s="184"/>
      <c r="CUK148" s="184"/>
      <c r="CUL148" s="184"/>
      <c r="CUM148" s="184"/>
      <c r="CUN148" s="184"/>
      <c r="CUO148" s="184"/>
      <c r="CUP148" s="184"/>
      <c r="CUQ148" s="184"/>
      <c r="CUR148" s="184"/>
      <c r="CUS148" s="184"/>
      <c r="CUT148" s="184"/>
      <c r="CUU148" s="184"/>
      <c r="CUV148" s="184"/>
      <c r="CUW148" s="184"/>
      <c r="CUX148" s="184"/>
      <c r="CUY148" s="184"/>
      <c r="CUZ148" s="184"/>
      <c r="CVA148" s="184"/>
      <c r="CVB148" s="184"/>
      <c r="CVC148" s="184"/>
      <c r="CVD148" s="184"/>
      <c r="CVE148" s="184"/>
      <c r="CVF148" s="184"/>
      <c r="CVG148" s="184"/>
      <c r="CVH148" s="184"/>
      <c r="CVI148" s="184"/>
      <c r="CVJ148" s="184"/>
      <c r="CVK148" s="184"/>
      <c r="CVL148" s="184"/>
      <c r="CVM148" s="184"/>
      <c r="CVN148" s="184"/>
      <c r="CVO148" s="184"/>
      <c r="CVP148" s="184"/>
      <c r="CVQ148" s="184"/>
      <c r="CVR148" s="184"/>
      <c r="CVS148" s="184"/>
      <c r="CVT148" s="184"/>
      <c r="CVU148" s="184"/>
      <c r="CVV148" s="184"/>
      <c r="CVW148" s="184"/>
      <c r="CVX148" s="184"/>
      <c r="CVY148" s="184"/>
      <c r="CVZ148" s="184"/>
      <c r="CWA148" s="184"/>
      <c r="CWB148" s="184"/>
      <c r="CWC148" s="184"/>
      <c r="CWD148" s="184"/>
      <c r="CWE148" s="184"/>
      <c r="CWF148" s="184"/>
      <c r="CWG148" s="184"/>
      <c r="CWH148" s="184"/>
      <c r="CWI148" s="184"/>
      <c r="CWJ148" s="184"/>
      <c r="CWK148" s="184"/>
      <c r="CWL148" s="184"/>
      <c r="CWM148" s="184"/>
      <c r="CWN148" s="184"/>
      <c r="CWO148" s="184"/>
      <c r="CWP148" s="184"/>
      <c r="CWQ148" s="184"/>
      <c r="CWR148" s="184"/>
      <c r="CWS148" s="184"/>
      <c r="CWT148" s="184"/>
      <c r="CWU148" s="184"/>
      <c r="CWV148" s="184"/>
      <c r="CWW148" s="184"/>
      <c r="CWX148" s="184"/>
      <c r="CWY148" s="184"/>
      <c r="CWZ148" s="184"/>
      <c r="CXA148" s="184"/>
      <c r="CXB148" s="184"/>
      <c r="CXC148" s="184"/>
      <c r="CXD148" s="184"/>
      <c r="CXE148" s="184"/>
      <c r="CXF148" s="184"/>
      <c r="CXG148" s="184"/>
      <c r="CXH148" s="184"/>
      <c r="CXI148" s="184"/>
      <c r="CXJ148" s="184"/>
      <c r="CXK148" s="184"/>
      <c r="CXL148" s="184"/>
      <c r="CXM148" s="184"/>
      <c r="CXN148" s="184"/>
      <c r="CXO148" s="184"/>
      <c r="CXP148" s="184"/>
      <c r="CXQ148" s="184"/>
      <c r="CXR148" s="184"/>
      <c r="CXS148" s="184"/>
      <c r="CXT148" s="184"/>
      <c r="CXU148" s="184"/>
      <c r="CXV148" s="184"/>
      <c r="CXW148" s="184"/>
      <c r="CXX148" s="184"/>
      <c r="CXY148" s="184"/>
      <c r="CXZ148" s="184"/>
      <c r="CYA148" s="184"/>
      <c r="CYB148" s="184"/>
      <c r="CYC148" s="184"/>
      <c r="CYD148" s="184"/>
      <c r="CYE148" s="184"/>
      <c r="CYF148" s="184"/>
      <c r="CYG148" s="184"/>
      <c r="CYH148" s="184"/>
      <c r="CYI148" s="184"/>
      <c r="CYJ148" s="184"/>
      <c r="CYK148" s="184"/>
      <c r="CYL148" s="184"/>
      <c r="CYM148" s="184"/>
      <c r="CYN148" s="184"/>
      <c r="CYO148" s="184"/>
      <c r="CYP148" s="184"/>
      <c r="CYQ148" s="184"/>
      <c r="CYR148" s="184"/>
      <c r="CYS148" s="184"/>
      <c r="CYT148" s="184"/>
      <c r="CYU148" s="184"/>
      <c r="CYV148" s="184"/>
      <c r="CYW148" s="184"/>
      <c r="CYX148" s="184"/>
      <c r="CYY148" s="184"/>
      <c r="CYZ148" s="184"/>
      <c r="CZA148" s="184"/>
      <c r="CZB148" s="184"/>
      <c r="CZC148" s="184"/>
      <c r="CZD148" s="184"/>
      <c r="CZE148" s="184"/>
      <c r="CZF148" s="184"/>
      <c r="CZG148" s="184"/>
      <c r="CZH148" s="184"/>
      <c r="CZI148" s="184"/>
      <c r="CZJ148" s="184"/>
      <c r="CZK148" s="184"/>
      <c r="CZL148" s="184"/>
      <c r="CZM148" s="184"/>
      <c r="CZN148" s="184"/>
      <c r="CZO148" s="184"/>
      <c r="CZP148" s="184"/>
      <c r="CZQ148" s="184"/>
      <c r="CZR148" s="184"/>
      <c r="CZS148" s="184"/>
      <c r="CZT148" s="184"/>
      <c r="CZU148" s="184"/>
      <c r="CZV148" s="184"/>
      <c r="CZW148" s="184"/>
      <c r="CZX148" s="184"/>
      <c r="CZY148" s="184"/>
      <c r="CZZ148" s="184"/>
      <c r="DAA148" s="184"/>
      <c r="DAB148" s="184"/>
      <c r="DAC148" s="184"/>
      <c r="DAD148" s="184"/>
      <c r="DAE148" s="184"/>
      <c r="DAF148" s="184"/>
      <c r="DAG148" s="184"/>
      <c r="DAH148" s="184"/>
      <c r="DAI148" s="184"/>
      <c r="DAJ148" s="184"/>
      <c r="DAK148" s="184"/>
      <c r="DAL148" s="184"/>
      <c r="DAM148" s="184"/>
      <c r="DAN148" s="184"/>
      <c r="DAO148" s="184"/>
      <c r="DAP148" s="184"/>
      <c r="DAQ148" s="184"/>
      <c r="DAR148" s="184"/>
      <c r="DAS148" s="184"/>
      <c r="DAT148" s="184"/>
      <c r="DAU148" s="184"/>
      <c r="DAV148" s="184"/>
      <c r="DAW148" s="184"/>
      <c r="DAX148" s="184"/>
      <c r="DAY148" s="184"/>
      <c r="DAZ148" s="184"/>
      <c r="DBA148" s="184"/>
      <c r="DBB148" s="184"/>
      <c r="DBC148" s="184"/>
      <c r="DBD148" s="184"/>
      <c r="DBE148" s="184"/>
      <c r="DBF148" s="184"/>
      <c r="DBG148" s="184"/>
      <c r="DBH148" s="184"/>
      <c r="DBI148" s="184"/>
      <c r="DBJ148" s="184"/>
      <c r="DBK148" s="184"/>
      <c r="DBL148" s="184"/>
      <c r="DBM148" s="184"/>
      <c r="DBN148" s="184"/>
      <c r="DBO148" s="184"/>
      <c r="DBP148" s="184"/>
      <c r="DBQ148" s="184"/>
      <c r="DBR148" s="184"/>
      <c r="DBS148" s="184"/>
      <c r="DBT148" s="184"/>
      <c r="DBU148" s="184"/>
      <c r="DBV148" s="184"/>
      <c r="DBW148" s="184"/>
      <c r="DBX148" s="184"/>
      <c r="DBY148" s="184"/>
      <c r="DBZ148" s="184"/>
      <c r="DCA148" s="184"/>
      <c r="DCB148" s="184"/>
      <c r="DCC148" s="184"/>
      <c r="DCD148" s="184"/>
      <c r="DCE148" s="184"/>
      <c r="DCF148" s="184"/>
      <c r="DCG148" s="184"/>
      <c r="DCH148" s="184"/>
      <c r="DCI148" s="184"/>
      <c r="DCJ148" s="184"/>
      <c r="DCK148" s="184"/>
      <c r="DCL148" s="184"/>
      <c r="DCM148" s="184"/>
      <c r="DCN148" s="184"/>
      <c r="DCO148" s="184"/>
      <c r="DCP148" s="184"/>
      <c r="DCQ148" s="184"/>
      <c r="DCR148" s="184"/>
      <c r="DCS148" s="184"/>
      <c r="DCT148" s="184"/>
      <c r="DCU148" s="184"/>
      <c r="DCV148" s="184"/>
      <c r="DCW148" s="184"/>
      <c r="DCX148" s="184"/>
      <c r="DCY148" s="184"/>
      <c r="DCZ148" s="184"/>
      <c r="DDA148" s="184"/>
      <c r="DDB148" s="184"/>
      <c r="DDC148" s="184"/>
      <c r="DDD148" s="184"/>
      <c r="DDE148" s="184"/>
      <c r="DDF148" s="184"/>
      <c r="DDG148" s="184"/>
      <c r="DDH148" s="184"/>
      <c r="DDI148" s="184"/>
      <c r="DDJ148" s="184"/>
      <c r="DDK148" s="184"/>
      <c r="DDL148" s="184"/>
      <c r="DDM148" s="184"/>
      <c r="DDN148" s="184"/>
      <c r="DDO148" s="184"/>
      <c r="DDP148" s="184"/>
      <c r="DDQ148" s="184"/>
      <c r="DDR148" s="184"/>
      <c r="DDS148" s="184"/>
      <c r="DDT148" s="184"/>
      <c r="DDU148" s="184"/>
      <c r="DDV148" s="184"/>
      <c r="DDW148" s="184"/>
      <c r="DDX148" s="184"/>
      <c r="DDY148" s="184"/>
      <c r="DDZ148" s="184"/>
      <c r="DEA148" s="184"/>
      <c r="DEB148" s="184"/>
      <c r="DEC148" s="184"/>
      <c r="DED148" s="184"/>
      <c r="DEE148" s="184"/>
      <c r="DEF148" s="184"/>
      <c r="DEG148" s="184"/>
      <c r="DEH148" s="184"/>
      <c r="DEI148" s="184"/>
      <c r="DEJ148" s="184"/>
      <c r="DEK148" s="184"/>
      <c r="DEL148" s="184"/>
      <c r="DEM148" s="184"/>
      <c r="DEN148" s="184"/>
      <c r="DEO148" s="184"/>
      <c r="DEP148" s="184"/>
      <c r="DEQ148" s="184"/>
      <c r="DER148" s="184"/>
      <c r="DES148" s="184"/>
      <c r="DET148" s="184"/>
      <c r="DEU148" s="184"/>
      <c r="DEV148" s="184"/>
      <c r="DEW148" s="184"/>
      <c r="DEX148" s="184"/>
      <c r="DEY148" s="184"/>
      <c r="DEZ148" s="184"/>
      <c r="DFA148" s="184"/>
      <c r="DFB148" s="184"/>
      <c r="DFC148" s="184"/>
      <c r="DFD148" s="184"/>
      <c r="DFE148" s="184"/>
      <c r="DFF148" s="184"/>
      <c r="DFG148" s="184"/>
      <c r="DFH148" s="184"/>
      <c r="DFI148" s="184"/>
      <c r="DFJ148" s="184"/>
      <c r="DFK148" s="184"/>
      <c r="DFL148" s="184"/>
      <c r="DFM148" s="184"/>
      <c r="DFN148" s="184"/>
      <c r="DFO148" s="184"/>
      <c r="DFP148" s="184"/>
      <c r="DFQ148" s="184"/>
      <c r="DFR148" s="184"/>
      <c r="DFS148" s="184"/>
      <c r="DFT148" s="184"/>
      <c r="DFU148" s="184"/>
      <c r="DFV148" s="184"/>
      <c r="DFW148" s="184"/>
      <c r="DFX148" s="184"/>
      <c r="DFY148" s="184"/>
      <c r="DFZ148" s="184"/>
      <c r="DGA148" s="184"/>
      <c r="DGB148" s="184"/>
      <c r="DGC148" s="184"/>
      <c r="DGD148" s="184"/>
      <c r="DGE148" s="184"/>
      <c r="DGF148" s="184"/>
      <c r="DGG148" s="184"/>
      <c r="DGH148" s="184"/>
      <c r="DGI148" s="184"/>
      <c r="DGJ148" s="184"/>
      <c r="DGK148" s="184"/>
      <c r="DGL148" s="184"/>
      <c r="DGM148" s="184"/>
      <c r="DGN148" s="184"/>
      <c r="DGO148" s="184"/>
      <c r="DGP148" s="184"/>
      <c r="DGQ148" s="184"/>
      <c r="DGR148" s="184"/>
      <c r="DGS148" s="184"/>
      <c r="DGT148" s="184"/>
      <c r="DGU148" s="184"/>
      <c r="DGV148" s="184"/>
      <c r="DGW148" s="184"/>
      <c r="DGX148" s="184"/>
      <c r="DGY148" s="184"/>
      <c r="DGZ148" s="184"/>
      <c r="DHA148" s="184"/>
      <c r="DHB148" s="184"/>
      <c r="DHC148" s="184"/>
      <c r="DHD148" s="184"/>
      <c r="DHE148" s="184"/>
      <c r="DHF148" s="184"/>
      <c r="DHG148" s="184"/>
      <c r="DHH148" s="184"/>
      <c r="DHI148" s="184"/>
      <c r="DHJ148" s="184"/>
      <c r="DHK148" s="184"/>
      <c r="DHL148" s="184"/>
      <c r="DHM148" s="184"/>
      <c r="DHN148" s="184"/>
      <c r="DHO148" s="184"/>
      <c r="DHP148" s="184"/>
      <c r="DHQ148" s="184"/>
      <c r="DHR148" s="184"/>
      <c r="DHS148" s="184"/>
      <c r="DHT148" s="184"/>
      <c r="DHU148" s="184"/>
      <c r="DHV148" s="184"/>
      <c r="DHW148" s="184"/>
      <c r="DHX148" s="184"/>
      <c r="DHY148" s="184"/>
      <c r="DHZ148" s="184"/>
      <c r="DIA148" s="184"/>
      <c r="DIB148" s="184"/>
      <c r="DIC148" s="184"/>
      <c r="DID148" s="184"/>
      <c r="DIE148" s="184"/>
      <c r="DIF148" s="184"/>
      <c r="DIG148" s="184"/>
      <c r="DIH148" s="184"/>
      <c r="DII148" s="184"/>
      <c r="DIJ148" s="184"/>
      <c r="DIK148" s="184"/>
      <c r="DIL148" s="184"/>
      <c r="DIM148" s="184"/>
      <c r="DIN148" s="184"/>
      <c r="DIO148" s="184"/>
      <c r="DIP148" s="184"/>
      <c r="DIQ148" s="184"/>
      <c r="DIR148" s="184"/>
      <c r="DIS148" s="184"/>
      <c r="DIT148" s="184"/>
      <c r="DIU148" s="184"/>
      <c r="DIV148" s="184"/>
      <c r="DIW148" s="184"/>
      <c r="DIX148" s="184"/>
      <c r="DIY148" s="184"/>
      <c r="DIZ148" s="184"/>
      <c r="DJA148" s="184"/>
      <c r="DJB148" s="184"/>
      <c r="DJC148" s="184"/>
      <c r="DJD148" s="184"/>
      <c r="DJE148" s="184"/>
      <c r="DJF148" s="184"/>
      <c r="DJG148" s="184"/>
      <c r="DJH148" s="184"/>
      <c r="DJI148" s="184"/>
      <c r="DJJ148" s="184"/>
      <c r="DJK148" s="184"/>
      <c r="DJL148" s="184"/>
      <c r="DJM148" s="184"/>
      <c r="DJN148" s="184"/>
      <c r="DJO148" s="184"/>
      <c r="DJP148" s="184"/>
      <c r="DJQ148" s="184"/>
      <c r="DJR148" s="184"/>
      <c r="DJS148" s="184"/>
      <c r="DJT148" s="184"/>
      <c r="DJU148" s="184"/>
      <c r="DJV148" s="184"/>
      <c r="DJW148" s="184"/>
      <c r="DJX148" s="184"/>
      <c r="DJY148" s="184"/>
      <c r="DJZ148" s="184"/>
      <c r="DKA148" s="184"/>
      <c r="DKB148" s="184"/>
      <c r="DKC148" s="184"/>
      <c r="DKD148" s="184"/>
      <c r="DKE148" s="184"/>
      <c r="DKF148" s="184"/>
      <c r="DKG148" s="184"/>
      <c r="DKH148" s="184"/>
      <c r="DKI148" s="184"/>
      <c r="DKJ148" s="184"/>
      <c r="DKK148" s="184"/>
      <c r="DKL148" s="184"/>
      <c r="DKM148" s="184"/>
      <c r="DKN148" s="184"/>
      <c r="DKO148" s="184"/>
      <c r="DKP148" s="184"/>
      <c r="DKQ148" s="184"/>
      <c r="DKR148" s="184"/>
      <c r="DKS148" s="184"/>
      <c r="DKT148" s="184"/>
      <c r="DKU148" s="184"/>
      <c r="DKV148" s="184"/>
      <c r="DKW148" s="184"/>
      <c r="DKX148" s="184"/>
      <c r="DKY148" s="184"/>
      <c r="DKZ148" s="184"/>
      <c r="DLA148" s="184"/>
      <c r="DLB148" s="184"/>
      <c r="DLC148" s="184"/>
      <c r="DLD148" s="184"/>
      <c r="DLE148" s="184"/>
      <c r="DLF148" s="184"/>
      <c r="DLG148" s="184"/>
      <c r="DLH148" s="184"/>
      <c r="DLI148" s="184"/>
      <c r="DLJ148" s="184"/>
      <c r="DLK148" s="184"/>
      <c r="DLL148" s="184"/>
      <c r="DLM148" s="184"/>
      <c r="DLN148" s="184"/>
      <c r="DLO148" s="184"/>
      <c r="DLP148" s="184"/>
      <c r="DLQ148" s="184"/>
      <c r="DLR148" s="184"/>
      <c r="DLS148" s="184"/>
      <c r="DLT148" s="184"/>
      <c r="DLU148" s="184"/>
      <c r="DLV148" s="184"/>
      <c r="DLW148" s="184"/>
      <c r="DLX148" s="184"/>
      <c r="DLY148" s="184"/>
      <c r="DLZ148" s="184"/>
      <c r="DMA148" s="184"/>
      <c r="DMB148" s="184"/>
      <c r="DMC148" s="184"/>
      <c r="DMD148" s="184"/>
      <c r="DME148" s="184"/>
      <c r="DMF148" s="184"/>
      <c r="DMG148" s="184"/>
      <c r="DMH148" s="184"/>
      <c r="DMI148" s="184"/>
      <c r="DMJ148" s="184"/>
      <c r="DMK148" s="184"/>
      <c r="DML148" s="184"/>
      <c r="DMM148" s="184"/>
      <c r="DMN148" s="184"/>
      <c r="DMO148" s="184"/>
      <c r="DMP148" s="184"/>
      <c r="DMQ148" s="184"/>
      <c r="DMR148" s="184"/>
      <c r="DMS148" s="184"/>
      <c r="DMT148" s="184"/>
      <c r="DMU148" s="184"/>
      <c r="DMV148" s="184"/>
      <c r="DMW148" s="184"/>
      <c r="DMX148" s="184"/>
      <c r="DMY148" s="184"/>
      <c r="DMZ148" s="184"/>
      <c r="DNA148" s="184"/>
      <c r="DNB148" s="184"/>
      <c r="DNC148" s="184"/>
      <c r="DND148" s="184"/>
      <c r="DNE148" s="184"/>
      <c r="DNF148" s="184"/>
      <c r="DNG148" s="184"/>
      <c r="DNH148" s="184"/>
      <c r="DNI148" s="184"/>
      <c r="DNJ148" s="184"/>
      <c r="DNK148" s="184"/>
      <c r="DNL148" s="184"/>
      <c r="DNM148" s="184"/>
      <c r="DNN148" s="184"/>
      <c r="DNO148" s="184"/>
      <c r="DNP148" s="184"/>
      <c r="DNQ148" s="184"/>
      <c r="DNR148" s="184"/>
      <c r="DNS148" s="184"/>
      <c r="DNT148" s="184"/>
      <c r="DNU148" s="184"/>
      <c r="DNV148" s="184"/>
      <c r="DNW148" s="184"/>
      <c r="DNX148" s="184"/>
      <c r="DNY148" s="184"/>
      <c r="DNZ148" s="184"/>
      <c r="DOA148" s="184"/>
      <c r="DOB148" s="184"/>
      <c r="DOC148" s="184"/>
      <c r="DOD148" s="184"/>
      <c r="DOE148" s="184"/>
      <c r="DOF148" s="184"/>
      <c r="DOG148" s="184"/>
      <c r="DOH148" s="184"/>
      <c r="DOI148" s="184"/>
      <c r="DOJ148" s="184"/>
      <c r="DOK148" s="184"/>
      <c r="DOL148" s="184"/>
      <c r="DOM148" s="184"/>
      <c r="DON148" s="184"/>
      <c r="DOO148" s="184"/>
      <c r="DOP148" s="184"/>
      <c r="DOQ148" s="184"/>
      <c r="DOR148" s="184"/>
      <c r="DOS148" s="184"/>
      <c r="DOT148" s="184"/>
      <c r="DOU148" s="184"/>
      <c r="DOV148" s="184"/>
      <c r="DOW148" s="184"/>
      <c r="DOX148" s="184"/>
      <c r="DOY148" s="184"/>
      <c r="DOZ148" s="184"/>
      <c r="DPA148" s="184"/>
      <c r="DPB148" s="184"/>
      <c r="DPC148" s="184"/>
      <c r="DPD148" s="184"/>
      <c r="DPE148" s="184"/>
      <c r="DPF148" s="184"/>
      <c r="DPG148" s="184"/>
      <c r="DPH148" s="184"/>
      <c r="DPI148" s="184"/>
      <c r="DPJ148" s="184"/>
      <c r="DPK148" s="184"/>
      <c r="DPL148" s="184"/>
      <c r="DPM148" s="184"/>
      <c r="DPN148" s="184"/>
      <c r="DPO148" s="184"/>
      <c r="DPP148" s="184"/>
      <c r="DPQ148" s="184"/>
      <c r="DPR148" s="184"/>
      <c r="DPS148" s="184"/>
      <c r="DPT148" s="184"/>
      <c r="DPU148" s="184"/>
      <c r="DPV148" s="184"/>
      <c r="DPW148" s="184"/>
      <c r="DPX148" s="184"/>
      <c r="DPY148" s="184"/>
      <c r="DPZ148" s="184"/>
      <c r="DQA148" s="184"/>
      <c r="DQB148" s="184"/>
      <c r="DQC148" s="184"/>
      <c r="DQD148" s="184"/>
      <c r="DQE148" s="184"/>
      <c r="DQF148" s="184"/>
      <c r="DQG148" s="184"/>
      <c r="DQH148" s="184"/>
      <c r="DQI148" s="184"/>
      <c r="DQJ148" s="184"/>
      <c r="DQK148" s="184"/>
      <c r="DQL148" s="184"/>
      <c r="DQM148" s="184"/>
      <c r="DQN148" s="184"/>
      <c r="DQO148" s="184"/>
      <c r="DQP148" s="184"/>
      <c r="DQQ148" s="184"/>
      <c r="DQR148" s="184"/>
      <c r="DQS148" s="184"/>
      <c r="DQT148" s="184"/>
      <c r="DQU148" s="184"/>
      <c r="DQV148" s="184"/>
      <c r="DQW148" s="184"/>
      <c r="DQX148" s="184"/>
      <c r="DQY148" s="184"/>
      <c r="DQZ148" s="184"/>
      <c r="DRA148" s="184"/>
      <c r="DRB148" s="184"/>
      <c r="DRC148" s="184"/>
      <c r="DRD148" s="184"/>
      <c r="DRE148" s="184"/>
      <c r="DRF148" s="184"/>
      <c r="DRG148" s="184"/>
      <c r="DRH148" s="184"/>
      <c r="DRI148" s="184"/>
      <c r="DRJ148" s="184"/>
      <c r="DRK148" s="184"/>
      <c r="DRL148" s="184"/>
      <c r="DRM148" s="184"/>
      <c r="DRN148" s="184"/>
      <c r="DRO148" s="184"/>
      <c r="DRP148" s="184"/>
      <c r="DRQ148" s="184"/>
      <c r="DRR148" s="184"/>
      <c r="DRS148" s="184"/>
      <c r="DRT148" s="184"/>
      <c r="DRU148" s="184"/>
      <c r="DRV148" s="184"/>
      <c r="DRW148" s="184"/>
      <c r="DRX148" s="184"/>
      <c r="DRY148" s="184"/>
      <c r="DRZ148" s="184"/>
      <c r="DSA148" s="184"/>
      <c r="DSB148" s="184"/>
      <c r="DSC148" s="184"/>
      <c r="DSD148" s="184"/>
      <c r="DSE148" s="184"/>
      <c r="DSF148" s="184"/>
      <c r="DSG148" s="184"/>
      <c r="DSH148" s="184"/>
      <c r="DSI148" s="184"/>
      <c r="DSJ148" s="184"/>
      <c r="DSK148" s="184"/>
      <c r="DSL148" s="184"/>
      <c r="DSM148" s="184"/>
      <c r="DSN148" s="184"/>
      <c r="DSO148" s="184"/>
      <c r="DSP148" s="184"/>
      <c r="DSQ148" s="184"/>
      <c r="DSR148" s="184"/>
      <c r="DSS148" s="184"/>
      <c r="DST148" s="184"/>
      <c r="DSU148" s="184"/>
      <c r="DSV148" s="184"/>
      <c r="DSW148" s="184"/>
      <c r="DSX148" s="184"/>
      <c r="DSY148" s="184"/>
      <c r="DSZ148" s="184"/>
      <c r="DTA148" s="184"/>
      <c r="DTB148" s="184"/>
      <c r="DTC148" s="184"/>
      <c r="DTD148" s="184"/>
      <c r="DTE148" s="184"/>
      <c r="DTF148" s="184"/>
      <c r="DTG148" s="184"/>
      <c r="DTH148" s="184"/>
      <c r="DTI148" s="184"/>
      <c r="DTJ148" s="184"/>
      <c r="DTK148" s="184"/>
      <c r="DTL148" s="184"/>
      <c r="DTM148" s="184"/>
      <c r="DTN148" s="184"/>
      <c r="DTO148" s="184"/>
      <c r="DTP148" s="184"/>
      <c r="DTQ148" s="184"/>
      <c r="DTR148" s="184"/>
      <c r="DTS148" s="184"/>
      <c r="DTT148" s="184"/>
      <c r="DTU148" s="184"/>
      <c r="DTV148" s="184"/>
      <c r="DTW148" s="184"/>
      <c r="DTX148" s="184"/>
      <c r="DTY148" s="184"/>
      <c r="DTZ148" s="184"/>
      <c r="DUA148" s="184"/>
      <c r="DUB148" s="184"/>
      <c r="DUC148" s="184"/>
      <c r="DUD148" s="184"/>
      <c r="DUE148" s="184"/>
      <c r="DUF148" s="184"/>
      <c r="DUG148" s="184"/>
      <c r="DUH148" s="184"/>
      <c r="DUI148" s="184"/>
      <c r="DUJ148" s="184"/>
      <c r="DUK148" s="184"/>
      <c r="DUL148" s="184"/>
      <c r="DUM148" s="184"/>
      <c r="DUN148" s="184"/>
      <c r="DUO148" s="184"/>
      <c r="DUP148" s="184"/>
      <c r="DUQ148" s="184"/>
      <c r="DUR148" s="184"/>
      <c r="DUS148" s="184"/>
      <c r="DUT148" s="184"/>
      <c r="DUU148" s="184"/>
      <c r="DUV148" s="184"/>
      <c r="DUW148" s="184"/>
      <c r="DUX148" s="184"/>
      <c r="DUY148" s="184"/>
      <c r="DUZ148" s="184"/>
      <c r="DVA148" s="184"/>
      <c r="DVB148" s="184"/>
      <c r="DVC148" s="184"/>
      <c r="DVD148" s="184"/>
      <c r="DVE148" s="184"/>
      <c r="DVF148" s="184"/>
      <c r="DVG148" s="184"/>
      <c r="DVH148" s="184"/>
      <c r="DVI148" s="184"/>
      <c r="DVJ148" s="184"/>
      <c r="DVK148" s="184"/>
      <c r="DVL148" s="184"/>
      <c r="DVM148" s="184"/>
      <c r="DVN148" s="184"/>
      <c r="DVO148" s="184"/>
      <c r="DVP148" s="184"/>
      <c r="DVQ148" s="184"/>
      <c r="DVR148" s="184"/>
      <c r="DVS148" s="184"/>
      <c r="DVT148" s="184"/>
      <c r="DVU148" s="184"/>
      <c r="DVV148" s="184"/>
      <c r="DVW148" s="184"/>
      <c r="DVX148" s="184"/>
      <c r="DVY148" s="184"/>
      <c r="DVZ148" s="184"/>
      <c r="DWA148" s="184"/>
      <c r="DWB148" s="184"/>
      <c r="DWC148" s="184"/>
      <c r="DWD148" s="184"/>
      <c r="DWE148" s="184"/>
      <c r="DWF148" s="184"/>
      <c r="DWG148" s="184"/>
      <c r="DWH148" s="184"/>
      <c r="DWI148" s="184"/>
      <c r="DWJ148" s="184"/>
      <c r="DWK148" s="184"/>
      <c r="DWL148" s="184"/>
      <c r="DWM148" s="184"/>
      <c r="DWN148" s="184"/>
      <c r="DWO148" s="184"/>
      <c r="DWP148" s="184"/>
      <c r="DWQ148" s="184"/>
      <c r="DWR148" s="184"/>
      <c r="DWS148" s="184"/>
      <c r="DWT148" s="184"/>
      <c r="DWU148" s="184"/>
      <c r="DWV148" s="184"/>
      <c r="DWW148" s="184"/>
      <c r="DWX148" s="184"/>
      <c r="DWY148" s="184"/>
      <c r="DWZ148" s="184"/>
      <c r="DXA148" s="184"/>
      <c r="DXB148" s="184"/>
      <c r="DXC148" s="184"/>
      <c r="DXD148" s="184"/>
      <c r="DXE148" s="184"/>
      <c r="DXF148" s="184"/>
      <c r="DXG148" s="184"/>
      <c r="DXH148" s="184"/>
      <c r="DXI148" s="184"/>
      <c r="DXJ148" s="184"/>
      <c r="DXK148" s="184"/>
      <c r="DXL148" s="184"/>
      <c r="DXM148" s="184"/>
      <c r="DXN148" s="184"/>
      <c r="DXO148" s="184"/>
      <c r="DXP148" s="184"/>
      <c r="DXQ148" s="184"/>
      <c r="DXR148" s="184"/>
      <c r="DXS148" s="184"/>
      <c r="DXT148" s="184"/>
      <c r="DXU148" s="184"/>
      <c r="DXV148" s="184"/>
      <c r="DXW148" s="184"/>
      <c r="DXX148" s="184"/>
      <c r="DXY148" s="184"/>
      <c r="DXZ148" s="184"/>
      <c r="DYA148" s="184"/>
      <c r="DYB148" s="184"/>
      <c r="DYC148" s="184"/>
      <c r="DYD148" s="184"/>
      <c r="DYE148" s="184"/>
      <c r="DYF148" s="184"/>
      <c r="DYG148" s="184"/>
      <c r="DYH148" s="184"/>
      <c r="DYI148" s="184"/>
      <c r="DYJ148" s="184"/>
      <c r="DYK148" s="184"/>
      <c r="DYL148" s="184"/>
      <c r="DYM148" s="184"/>
      <c r="DYN148" s="184"/>
      <c r="DYO148" s="184"/>
      <c r="DYP148" s="184"/>
      <c r="DYQ148" s="184"/>
      <c r="DYR148" s="184"/>
      <c r="DYS148" s="184"/>
      <c r="DYT148" s="184"/>
      <c r="DYU148" s="184"/>
      <c r="DYV148" s="184"/>
      <c r="DYW148" s="184"/>
      <c r="DYX148" s="184"/>
      <c r="DYY148" s="184"/>
      <c r="DYZ148" s="184"/>
      <c r="DZA148" s="184"/>
      <c r="DZB148" s="184"/>
      <c r="DZC148" s="184"/>
      <c r="DZD148" s="184"/>
      <c r="DZE148" s="184"/>
      <c r="DZF148" s="184"/>
      <c r="DZG148" s="184"/>
      <c r="DZH148" s="184"/>
      <c r="DZI148" s="184"/>
      <c r="DZJ148" s="184"/>
      <c r="DZK148" s="184"/>
      <c r="DZL148" s="184"/>
      <c r="DZM148" s="184"/>
      <c r="DZN148" s="184"/>
      <c r="DZO148" s="184"/>
      <c r="DZP148" s="184"/>
      <c r="DZQ148" s="184"/>
      <c r="DZR148" s="184"/>
      <c r="DZS148" s="184"/>
      <c r="DZT148" s="184"/>
      <c r="DZU148" s="184"/>
      <c r="DZV148" s="184"/>
      <c r="DZW148" s="184"/>
      <c r="DZX148" s="184"/>
      <c r="DZY148" s="184"/>
      <c r="DZZ148" s="184"/>
      <c r="EAA148" s="184"/>
      <c r="EAB148" s="184"/>
      <c r="EAC148" s="184"/>
      <c r="EAD148" s="184"/>
      <c r="EAE148" s="184"/>
      <c r="EAF148" s="184"/>
      <c r="EAG148" s="184"/>
      <c r="EAH148" s="184"/>
      <c r="EAI148" s="184"/>
      <c r="EAJ148" s="184"/>
      <c r="EAK148" s="184"/>
      <c r="EAL148" s="184"/>
      <c r="EAM148" s="184"/>
      <c r="EAN148" s="184"/>
      <c r="EAO148" s="184"/>
      <c r="EAP148" s="184"/>
      <c r="EAQ148" s="184"/>
      <c r="EAR148" s="184"/>
      <c r="EAS148" s="184"/>
      <c r="EAT148" s="184"/>
      <c r="EAU148" s="184"/>
      <c r="EAV148" s="184"/>
      <c r="EAW148" s="184"/>
      <c r="EAX148" s="184"/>
      <c r="EAY148" s="184"/>
      <c r="EAZ148" s="184"/>
      <c r="EBA148" s="184"/>
      <c r="EBB148" s="184"/>
      <c r="EBC148" s="184"/>
      <c r="EBD148" s="184"/>
      <c r="EBE148" s="184"/>
      <c r="EBF148" s="184"/>
      <c r="EBG148" s="184"/>
      <c r="EBH148" s="184"/>
      <c r="EBI148" s="184"/>
      <c r="EBJ148" s="184"/>
      <c r="EBK148" s="184"/>
      <c r="EBL148" s="184"/>
      <c r="EBM148" s="184"/>
      <c r="EBN148" s="184"/>
      <c r="EBO148" s="184"/>
      <c r="EBP148" s="184"/>
      <c r="EBQ148" s="184"/>
      <c r="EBR148" s="184"/>
      <c r="EBS148" s="184"/>
      <c r="EBT148" s="184"/>
      <c r="EBU148" s="184"/>
      <c r="EBV148" s="184"/>
      <c r="EBW148" s="184"/>
      <c r="EBX148" s="184"/>
      <c r="EBY148" s="184"/>
      <c r="EBZ148" s="184"/>
      <c r="ECA148" s="184"/>
      <c r="ECB148" s="184"/>
      <c r="ECC148" s="184"/>
      <c r="ECD148" s="184"/>
      <c r="ECE148" s="184"/>
      <c r="ECF148" s="184"/>
      <c r="ECG148" s="184"/>
      <c r="ECH148" s="184"/>
      <c r="ECI148" s="184"/>
      <c r="ECJ148" s="184"/>
      <c r="ECK148" s="184"/>
      <c r="ECL148" s="184"/>
      <c r="ECM148" s="184"/>
      <c r="ECN148" s="184"/>
      <c r="ECO148" s="184"/>
      <c r="ECP148" s="184"/>
      <c r="ECQ148" s="184"/>
      <c r="ECR148" s="184"/>
      <c r="ECS148" s="184"/>
      <c r="ECT148" s="184"/>
      <c r="ECU148" s="184"/>
      <c r="ECV148" s="184"/>
      <c r="ECW148" s="184"/>
      <c r="ECX148" s="184"/>
      <c r="ECY148" s="184"/>
      <c r="ECZ148" s="184"/>
      <c r="EDA148" s="184"/>
      <c r="EDB148" s="184"/>
      <c r="EDC148" s="184"/>
      <c r="EDD148" s="184"/>
      <c r="EDE148" s="184"/>
      <c r="EDF148" s="184"/>
      <c r="EDG148" s="184"/>
      <c r="EDH148" s="184"/>
      <c r="EDI148" s="184"/>
      <c r="EDJ148" s="184"/>
      <c r="EDK148" s="184"/>
      <c r="EDL148" s="184"/>
      <c r="EDM148" s="184"/>
      <c r="EDN148" s="184"/>
      <c r="EDO148" s="184"/>
      <c r="EDP148" s="184"/>
      <c r="EDQ148" s="184"/>
      <c r="EDR148" s="184"/>
      <c r="EDS148" s="184"/>
      <c r="EDT148" s="184"/>
      <c r="EDU148" s="184"/>
      <c r="EDV148" s="184"/>
      <c r="EDW148" s="184"/>
      <c r="EDX148" s="184"/>
      <c r="EDY148" s="184"/>
      <c r="EDZ148" s="184"/>
      <c r="EEA148" s="184"/>
      <c r="EEB148" s="184"/>
      <c r="EEC148" s="184"/>
      <c r="EED148" s="184"/>
      <c r="EEE148" s="184"/>
      <c r="EEF148" s="184"/>
      <c r="EEG148" s="184"/>
      <c r="EEH148" s="184"/>
      <c r="EEI148" s="184"/>
      <c r="EEJ148" s="184"/>
      <c r="EEK148" s="184"/>
      <c r="EEL148" s="184"/>
      <c r="EEM148" s="184"/>
      <c r="EEN148" s="184"/>
      <c r="EEO148" s="184"/>
      <c r="EEP148" s="184"/>
      <c r="EEQ148" s="184"/>
      <c r="EER148" s="184"/>
      <c r="EES148" s="184"/>
      <c r="EET148" s="184"/>
      <c r="EEU148" s="184"/>
      <c r="EEV148" s="184"/>
      <c r="EEW148" s="184"/>
      <c r="EEX148" s="184"/>
      <c r="EEY148" s="184"/>
      <c r="EEZ148" s="184"/>
      <c r="EFA148" s="184"/>
      <c r="EFB148" s="184"/>
      <c r="EFC148" s="184"/>
      <c r="EFD148" s="184"/>
      <c r="EFE148" s="184"/>
      <c r="EFF148" s="184"/>
      <c r="EFG148" s="184"/>
      <c r="EFH148" s="184"/>
      <c r="EFI148" s="184"/>
      <c r="EFJ148" s="184"/>
      <c r="EFK148" s="184"/>
      <c r="EFL148" s="184"/>
      <c r="EFM148" s="184"/>
      <c r="EFN148" s="184"/>
      <c r="EFO148" s="184"/>
      <c r="EFP148" s="184"/>
      <c r="EFQ148" s="184"/>
      <c r="EFR148" s="184"/>
      <c r="EFS148" s="184"/>
      <c r="EFT148" s="184"/>
      <c r="EFU148" s="184"/>
      <c r="EFV148" s="184"/>
      <c r="EFW148" s="184"/>
      <c r="EFX148" s="184"/>
      <c r="EFY148" s="184"/>
      <c r="EFZ148" s="184"/>
      <c r="EGA148" s="184"/>
      <c r="EGB148" s="184"/>
      <c r="EGC148" s="184"/>
      <c r="EGD148" s="184"/>
      <c r="EGE148" s="184"/>
      <c r="EGF148" s="184"/>
      <c r="EGG148" s="184"/>
      <c r="EGH148" s="184"/>
      <c r="EGI148" s="184"/>
      <c r="EGJ148" s="184"/>
      <c r="EGK148" s="184"/>
      <c r="EGL148" s="184"/>
      <c r="EGM148" s="184"/>
      <c r="EGN148" s="184"/>
      <c r="EGO148" s="184"/>
      <c r="EGP148" s="184"/>
      <c r="EGQ148" s="184"/>
      <c r="EGR148" s="184"/>
      <c r="EGS148" s="184"/>
      <c r="EGT148" s="184"/>
      <c r="EGU148" s="184"/>
      <c r="EGV148" s="184"/>
      <c r="EGW148" s="184"/>
      <c r="EGX148" s="184"/>
      <c r="EGY148" s="184"/>
      <c r="EGZ148" s="184"/>
      <c r="EHA148" s="184"/>
      <c r="EHB148" s="184"/>
      <c r="EHC148" s="184"/>
      <c r="EHD148" s="184"/>
      <c r="EHE148" s="184"/>
      <c r="EHF148" s="184"/>
      <c r="EHG148" s="184"/>
      <c r="EHH148" s="184"/>
      <c r="EHI148" s="184"/>
      <c r="EHJ148" s="184"/>
      <c r="EHK148" s="184"/>
      <c r="EHL148" s="184"/>
      <c r="EHM148" s="184"/>
      <c r="EHN148" s="184"/>
      <c r="EHO148" s="184"/>
      <c r="EHP148" s="184"/>
      <c r="EHQ148" s="184"/>
      <c r="EHR148" s="184"/>
      <c r="EHS148" s="184"/>
      <c r="EHT148" s="184"/>
      <c r="EHU148" s="184"/>
      <c r="EHV148" s="184"/>
      <c r="EHW148" s="184"/>
      <c r="EHX148" s="184"/>
      <c r="EHY148" s="184"/>
      <c r="EHZ148" s="184"/>
      <c r="EIA148" s="184"/>
      <c r="EIB148" s="184"/>
      <c r="EIC148" s="184"/>
      <c r="EID148" s="184"/>
      <c r="EIE148" s="184"/>
      <c r="EIF148" s="184"/>
      <c r="EIG148" s="184"/>
      <c r="EIH148" s="184"/>
      <c r="EII148" s="184"/>
      <c r="EIJ148" s="184"/>
      <c r="EIK148" s="184"/>
      <c r="EIL148" s="184"/>
      <c r="EIM148" s="184"/>
      <c r="EIN148" s="184"/>
      <c r="EIO148" s="184"/>
      <c r="EIP148" s="184"/>
      <c r="EIQ148" s="184"/>
      <c r="EIR148" s="184"/>
      <c r="EIS148" s="184"/>
      <c r="EIT148" s="184"/>
      <c r="EIU148" s="184"/>
      <c r="EIV148" s="184"/>
      <c r="EIW148" s="184"/>
      <c r="EIX148" s="184"/>
      <c r="EIY148" s="184"/>
      <c r="EIZ148" s="184"/>
      <c r="EJA148" s="184"/>
      <c r="EJB148" s="184"/>
      <c r="EJC148" s="184"/>
      <c r="EJD148" s="184"/>
      <c r="EJE148" s="184"/>
      <c r="EJF148" s="184"/>
      <c r="EJG148" s="184"/>
      <c r="EJH148" s="184"/>
      <c r="EJI148" s="184"/>
      <c r="EJJ148" s="184"/>
      <c r="EJK148" s="184"/>
      <c r="EJL148" s="184"/>
      <c r="EJM148" s="184"/>
      <c r="EJN148" s="184"/>
      <c r="EJO148" s="184"/>
      <c r="EJP148" s="184"/>
      <c r="EJQ148" s="184"/>
      <c r="EJR148" s="184"/>
      <c r="EJS148" s="184"/>
      <c r="EJT148" s="184"/>
      <c r="EJU148" s="184"/>
      <c r="EJV148" s="184"/>
      <c r="EJW148" s="184"/>
      <c r="EJX148" s="184"/>
      <c r="EJY148" s="184"/>
      <c r="EJZ148" s="184"/>
      <c r="EKA148" s="184"/>
      <c r="EKB148" s="184"/>
      <c r="EKC148" s="184"/>
      <c r="EKD148" s="184"/>
      <c r="EKE148" s="184"/>
      <c r="EKF148" s="184"/>
      <c r="EKG148" s="184"/>
      <c r="EKH148" s="184"/>
      <c r="EKI148" s="184"/>
      <c r="EKJ148" s="184"/>
      <c r="EKK148" s="184"/>
      <c r="EKL148" s="184"/>
      <c r="EKM148" s="184"/>
      <c r="EKN148" s="184"/>
      <c r="EKO148" s="184"/>
      <c r="EKP148" s="184"/>
      <c r="EKQ148" s="184"/>
      <c r="EKR148" s="184"/>
      <c r="EKS148" s="184"/>
      <c r="EKT148" s="184"/>
      <c r="EKU148" s="184"/>
      <c r="EKV148" s="184"/>
      <c r="EKW148" s="184"/>
      <c r="EKX148" s="184"/>
      <c r="EKY148" s="184"/>
      <c r="EKZ148" s="184"/>
      <c r="ELA148" s="184"/>
      <c r="ELB148" s="184"/>
      <c r="ELC148" s="184"/>
      <c r="ELD148" s="184"/>
      <c r="ELE148" s="184"/>
      <c r="ELF148" s="184"/>
      <c r="ELG148" s="184"/>
      <c r="ELH148" s="184"/>
      <c r="ELI148" s="184"/>
      <c r="ELJ148" s="184"/>
      <c r="ELK148" s="184"/>
      <c r="ELL148" s="184"/>
      <c r="ELM148" s="184"/>
      <c r="ELN148" s="184"/>
      <c r="ELO148" s="184"/>
      <c r="ELP148" s="184"/>
      <c r="ELQ148" s="184"/>
      <c r="ELR148" s="184"/>
      <c r="ELS148" s="184"/>
      <c r="ELT148" s="184"/>
      <c r="ELU148" s="184"/>
      <c r="ELV148" s="184"/>
      <c r="ELW148" s="184"/>
      <c r="ELX148" s="184"/>
      <c r="ELY148" s="184"/>
      <c r="ELZ148" s="184"/>
      <c r="EMA148" s="184"/>
      <c r="EMB148" s="184"/>
      <c r="EMC148" s="184"/>
      <c r="EMD148" s="184"/>
      <c r="EME148" s="184"/>
      <c r="EMF148" s="184"/>
      <c r="EMG148" s="184"/>
      <c r="EMH148" s="184"/>
      <c r="EMI148" s="184"/>
      <c r="EMJ148" s="184"/>
      <c r="EMK148" s="184"/>
      <c r="EML148" s="184"/>
      <c r="EMM148" s="184"/>
      <c r="EMN148" s="184"/>
      <c r="EMO148" s="184"/>
      <c r="EMP148" s="184"/>
      <c r="EMQ148" s="184"/>
      <c r="EMR148" s="184"/>
      <c r="EMS148" s="184"/>
      <c r="EMT148" s="184"/>
      <c r="EMU148" s="184"/>
      <c r="EMV148" s="184"/>
      <c r="EMW148" s="184"/>
      <c r="EMX148" s="184"/>
      <c r="EMY148" s="184"/>
      <c r="EMZ148" s="184"/>
      <c r="ENA148" s="184"/>
      <c r="ENB148" s="184"/>
      <c r="ENC148" s="184"/>
      <c r="END148" s="184"/>
      <c r="ENE148" s="184"/>
      <c r="ENF148" s="184"/>
      <c r="ENG148" s="184"/>
      <c r="ENH148" s="184"/>
      <c r="ENI148" s="184"/>
      <c r="ENJ148" s="184"/>
      <c r="ENK148" s="184"/>
      <c r="ENL148" s="184"/>
      <c r="ENM148" s="184"/>
      <c r="ENN148" s="184"/>
      <c r="ENO148" s="184"/>
      <c r="ENP148" s="184"/>
      <c r="ENQ148" s="184"/>
      <c r="ENR148" s="184"/>
      <c r="ENS148" s="184"/>
      <c r="ENT148" s="184"/>
      <c r="ENU148" s="184"/>
      <c r="ENV148" s="184"/>
      <c r="ENW148" s="184"/>
      <c r="ENX148" s="184"/>
      <c r="ENY148" s="184"/>
      <c r="ENZ148" s="184"/>
      <c r="EOA148" s="184"/>
      <c r="EOB148" s="184"/>
      <c r="EOC148" s="184"/>
      <c r="EOD148" s="184"/>
      <c r="EOE148" s="184"/>
      <c r="EOF148" s="184"/>
      <c r="EOG148" s="184"/>
      <c r="EOH148" s="184"/>
      <c r="EOI148" s="184"/>
      <c r="EOJ148" s="184"/>
      <c r="EOK148" s="184"/>
      <c r="EOL148" s="184"/>
      <c r="EOM148" s="184"/>
      <c r="EON148" s="184"/>
      <c r="EOO148" s="184"/>
      <c r="EOP148" s="184"/>
      <c r="EOQ148" s="184"/>
      <c r="EOR148" s="184"/>
      <c r="EOS148" s="184"/>
      <c r="EOT148" s="184"/>
      <c r="EOU148" s="184"/>
      <c r="EOV148" s="184"/>
      <c r="EOW148" s="184"/>
      <c r="EOX148" s="184"/>
      <c r="EOY148" s="184"/>
      <c r="EOZ148" s="184"/>
      <c r="EPA148" s="184"/>
      <c r="EPB148" s="184"/>
      <c r="EPC148" s="184"/>
      <c r="EPD148" s="184"/>
      <c r="EPE148" s="184"/>
      <c r="EPF148" s="184"/>
      <c r="EPG148" s="184"/>
      <c r="EPH148" s="184"/>
      <c r="EPI148" s="184"/>
      <c r="EPJ148" s="184"/>
      <c r="EPK148" s="184"/>
      <c r="EPL148" s="184"/>
      <c r="EPM148" s="184"/>
      <c r="EPN148" s="184"/>
      <c r="EPO148" s="184"/>
      <c r="EPP148" s="184"/>
      <c r="EPQ148" s="184"/>
      <c r="EPR148" s="184"/>
      <c r="EPS148" s="184"/>
      <c r="EPT148" s="184"/>
      <c r="EPU148" s="184"/>
      <c r="EPV148" s="184"/>
      <c r="EPW148" s="184"/>
      <c r="EPX148" s="184"/>
      <c r="EPY148" s="184"/>
      <c r="EPZ148" s="184"/>
      <c r="EQA148" s="184"/>
      <c r="EQB148" s="184"/>
      <c r="EQC148" s="184"/>
      <c r="EQD148" s="184"/>
      <c r="EQE148" s="184"/>
      <c r="EQF148" s="184"/>
      <c r="EQG148" s="184"/>
      <c r="EQH148" s="184"/>
      <c r="EQI148" s="184"/>
      <c r="EQJ148" s="184"/>
      <c r="EQK148" s="184"/>
      <c r="EQL148" s="184"/>
      <c r="EQM148" s="184"/>
      <c r="EQN148" s="184"/>
      <c r="EQO148" s="184"/>
      <c r="EQP148" s="184"/>
      <c r="EQQ148" s="184"/>
      <c r="EQR148" s="184"/>
      <c r="EQS148" s="184"/>
      <c r="EQT148" s="184"/>
      <c r="EQU148" s="184"/>
      <c r="EQV148" s="184"/>
      <c r="EQW148" s="184"/>
      <c r="EQX148" s="184"/>
      <c r="EQY148" s="184"/>
      <c r="EQZ148" s="184"/>
      <c r="ERA148" s="184"/>
      <c r="ERB148" s="184"/>
      <c r="ERC148" s="184"/>
      <c r="ERD148" s="184"/>
      <c r="ERE148" s="184"/>
      <c r="ERF148" s="184"/>
      <c r="ERG148" s="184"/>
      <c r="ERH148" s="184"/>
      <c r="ERI148" s="184"/>
      <c r="ERJ148" s="184"/>
      <c r="ERK148" s="184"/>
      <c r="ERL148" s="184"/>
      <c r="ERM148" s="184"/>
      <c r="ERN148" s="184"/>
      <c r="ERO148" s="184"/>
      <c r="ERP148" s="184"/>
      <c r="ERQ148" s="184"/>
      <c r="ERR148" s="184"/>
      <c r="ERS148" s="184"/>
      <c r="ERT148" s="184"/>
      <c r="ERU148" s="184"/>
      <c r="ERV148" s="184"/>
      <c r="ERW148" s="184"/>
      <c r="ERX148" s="184"/>
      <c r="ERY148" s="184"/>
      <c r="ERZ148" s="184"/>
      <c r="ESA148" s="184"/>
      <c r="ESB148" s="184"/>
      <c r="ESC148" s="184"/>
      <c r="ESD148" s="184"/>
      <c r="ESE148" s="184"/>
      <c r="ESF148" s="184"/>
      <c r="ESG148" s="184"/>
      <c r="ESH148" s="184"/>
      <c r="ESI148" s="184"/>
      <c r="ESJ148" s="184"/>
      <c r="ESK148" s="184"/>
      <c r="ESL148" s="184"/>
      <c r="ESM148" s="184"/>
      <c r="ESN148" s="184"/>
      <c r="ESO148" s="184"/>
      <c r="ESP148" s="184"/>
      <c r="ESQ148" s="184"/>
      <c r="ESR148" s="184"/>
      <c r="ESS148" s="184"/>
      <c r="EST148" s="184"/>
      <c r="ESU148" s="184"/>
      <c r="ESV148" s="184"/>
      <c r="ESW148" s="184"/>
      <c r="ESX148" s="184"/>
      <c r="ESY148" s="184"/>
      <c r="ESZ148" s="184"/>
      <c r="ETA148" s="184"/>
      <c r="ETB148" s="184"/>
      <c r="ETC148" s="184"/>
      <c r="ETD148" s="184"/>
      <c r="ETE148" s="184"/>
      <c r="ETF148" s="184"/>
      <c r="ETG148" s="184"/>
      <c r="ETH148" s="184"/>
      <c r="ETI148" s="184"/>
      <c r="ETJ148" s="184"/>
      <c r="ETK148" s="184"/>
      <c r="ETL148" s="184"/>
      <c r="ETM148" s="184"/>
      <c r="ETN148" s="184"/>
      <c r="ETO148" s="184"/>
      <c r="ETP148" s="184"/>
      <c r="ETQ148" s="184"/>
      <c r="ETR148" s="184"/>
      <c r="ETS148" s="184"/>
      <c r="ETT148" s="184"/>
      <c r="ETU148" s="184"/>
      <c r="ETV148" s="184"/>
      <c r="ETW148" s="184"/>
      <c r="ETX148" s="184"/>
      <c r="ETY148" s="184"/>
      <c r="ETZ148" s="184"/>
      <c r="EUA148" s="184"/>
      <c r="EUB148" s="184"/>
      <c r="EUC148" s="184"/>
      <c r="EUD148" s="184"/>
      <c r="EUE148" s="184"/>
      <c r="EUF148" s="184"/>
      <c r="EUG148" s="184"/>
      <c r="EUH148" s="184"/>
      <c r="EUI148" s="184"/>
      <c r="EUJ148" s="184"/>
      <c r="EUK148" s="184"/>
      <c r="EUL148" s="184"/>
      <c r="EUM148" s="184"/>
      <c r="EUN148" s="184"/>
      <c r="EUO148" s="184"/>
      <c r="EUP148" s="184"/>
      <c r="EUQ148" s="184"/>
      <c r="EUR148" s="184"/>
      <c r="EUS148" s="184"/>
      <c r="EUT148" s="184"/>
      <c r="EUU148" s="184"/>
      <c r="EUV148" s="184"/>
      <c r="EUW148" s="184"/>
      <c r="EUX148" s="184"/>
      <c r="EUY148" s="184"/>
      <c r="EUZ148" s="184"/>
      <c r="EVA148" s="184"/>
      <c r="EVB148" s="184"/>
      <c r="EVC148" s="184"/>
      <c r="EVD148" s="184"/>
      <c r="EVE148" s="184"/>
      <c r="EVF148" s="184"/>
      <c r="EVG148" s="184"/>
      <c r="EVH148" s="184"/>
      <c r="EVI148" s="184"/>
      <c r="EVJ148" s="184"/>
      <c r="EVK148" s="184"/>
      <c r="EVL148" s="184"/>
      <c r="EVM148" s="184"/>
      <c r="EVN148" s="184"/>
      <c r="EVO148" s="184"/>
      <c r="EVP148" s="184"/>
      <c r="EVQ148" s="184"/>
      <c r="EVR148" s="184"/>
      <c r="EVS148" s="184"/>
      <c r="EVT148" s="184"/>
      <c r="EVU148" s="184"/>
      <c r="EVV148" s="184"/>
      <c r="EVW148" s="184"/>
      <c r="EVX148" s="184"/>
      <c r="EVY148" s="184"/>
      <c r="EVZ148" s="184"/>
      <c r="EWA148" s="184"/>
      <c r="EWB148" s="184"/>
      <c r="EWC148" s="184"/>
      <c r="EWD148" s="184"/>
      <c r="EWE148" s="184"/>
      <c r="EWF148" s="184"/>
      <c r="EWG148" s="184"/>
      <c r="EWH148" s="184"/>
      <c r="EWI148" s="184"/>
      <c r="EWJ148" s="184"/>
      <c r="EWK148" s="184"/>
      <c r="EWL148" s="184"/>
      <c r="EWM148" s="184"/>
      <c r="EWN148" s="184"/>
      <c r="EWO148" s="184"/>
      <c r="EWP148" s="184"/>
      <c r="EWQ148" s="184"/>
      <c r="EWR148" s="184"/>
      <c r="EWS148" s="184"/>
      <c r="EWT148" s="184"/>
      <c r="EWU148" s="184"/>
      <c r="EWV148" s="184"/>
      <c r="EWW148" s="184"/>
      <c r="EWX148" s="184"/>
      <c r="EWY148" s="184"/>
      <c r="EWZ148" s="184"/>
      <c r="EXA148" s="184"/>
      <c r="EXB148" s="184"/>
      <c r="EXC148" s="184"/>
      <c r="EXD148" s="184"/>
      <c r="EXE148" s="184"/>
      <c r="EXF148" s="184"/>
      <c r="EXG148" s="184"/>
      <c r="EXH148" s="184"/>
      <c r="EXI148" s="184"/>
      <c r="EXJ148" s="184"/>
      <c r="EXK148" s="184"/>
      <c r="EXL148" s="184"/>
      <c r="EXM148" s="184"/>
      <c r="EXN148" s="184"/>
      <c r="EXO148" s="184"/>
      <c r="EXP148" s="184"/>
      <c r="EXQ148" s="184"/>
      <c r="EXR148" s="184"/>
      <c r="EXS148" s="184"/>
      <c r="EXT148" s="184"/>
      <c r="EXU148" s="184"/>
      <c r="EXV148" s="184"/>
      <c r="EXW148" s="184"/>
      <c r="EXX148" s="184"/>
      <c r="EXY148" s="184"/>
      <c r="EXZ148" s="184"/>
      <c r="EYA148" s="184"/>
      <c r="EYB148" s="184"/>
      <c r="EYC148" s="184"/>
      <c r="EYD148" s="184"/>
      <c r="EYE148" s="184"/>
      <c r="EYF148" s="184"/>
      <c r="EYG148" s="184"/>
      <c r="EYH148" s="184"/>
      <c r="EYI148" s="184"/>
      <c r="EYJ148" s="184"/>
      <c r="EYK148" s="184"/>
      <c r="EYL148" s="184"/>
      <c r="EYM148" s="184"/>
      <c r="EYN148" s="184"/>
      <c r="EYO148" s="184"/>
      <c r="EYP148" s="184"/>
      <c r="EYQ148" s="184"/>
      <c r="EYR148" s="184"/>
      <c r="EYS148" s="184"/>
      <c r="EYT148" s="184"/>
      <c r="EYU148" s="184"/>
      <c r="EYV148" s="184"/>
      <c r="EYW148" s="184"/>
      <c r="EYX148" s="184"/>
      <c r="EYY148" s="184"/>
      <c r="EYZ148" s="184"/>
      <c r="EZA148" s="184"/>
      <c r="EZB148" s="184"/>
      <c r="EZC148" s="184"/>
      <c r="EZD148" s="184"/>
      <c r="EZE148" s="184"/>
      <c r="EZF148" s="184"/>
      <c r="EZG148" s="184"/>
      <c r="EZH148" s="184"/>
      <c r="EZI148" s="184"/>
      <c r="EZJ148" s="184"/>
      <c r="EZK148" s="184"/>
      <c r="EZL148" s="184"/>
      <c r="EZM148" s="184"/>
      <c r="EZN148" s="184"/>
      <c r="EZO148" s="184"/>
      <c r="EZP148" s="184"/>
      <c r="EZQ148" s="184"/>
      <c r="EZR148" s="184"/>
      <c r="EZS148" s="184"/>
      <c r="EZT148" s="184"/>
      <c r="EZU148" s="184"/>
      <c r="EZV148" s="184"/>
      <c r="EZW148" s="184"/>
      <c r="EZX148" s="184"/>
      <c r="EZY148" s="184"/>
      <c r="EZZ148" s="184"/>
      <c r="FAA148" s="184"/>
      <c r="FAB148" s="184"/>
      <c r="FAC148" s="184"/>
      <c r="FAD148" s="184"/>
      <c r="FAE148" s="184"/>
      <c r="FAF148" s="184"/>
      <c r="FAG148" s="184"/>
      <c r="FAH148" s="184"/>
      <c r="FAI148" s="184"/>
      <c r="FAJ148" s="184"/>
      <c r="FAK148" s="184"/>
      <c r="FAL148" s="184"/>
      <c r="FAM148" s="184"/>
      <c r="FAN148" s="184"/>
      <c r="FAO148" s="184"/>
      <c r="FAP148" s="184"/>
      <c r="FAQ148" s="184"/>
      <c r="FAR148" s="184"/>
      <c r="FAS148" s="184"/>
      <c r="FAT148" s="184"/>
      <c r="FAU148" s="184"/>
      <c r="FAV148" s="184"/>
      <c r="FAW148" s="184"/>
      <c r="FAX148" s="184"/>
      <c r="FAY148" s="184"/>
      <c r="FAZ148" s="184"/>
      <c r="FBA148" s="184"/>
      <c r="FBB148" s="184"/>
      <c r="FBC148" s="184"/>
      <c r="FBD148" s="184"/>
      <c r="FBE148" s="184"/>
      <c r="FBF148" s="184"/>
      <c r="FBG148" s="184"/>
      <c r="FBH148" s="184"/>
      <c r="FBI148" s="184"/>
      <c r="FBJ148" s="184"/>
      <c r="FBK148" s="184"/>
      <c r="FBL148" s="184"/>
      <c r="FBM148" s="184"/>
      <c r="FBN148" s="184"/>
      <c r="FBO148" s="184"/>
      <c r="FBP148" s="184"/>
      <c r="FBQ148" s="184"/>
      <c r="FBR148" s="184"/>
      <c r="FBS148" s="184"/>
      <c r="FBT148" s="184"/>
      <c r="FBU148" s="184"/>
      <c r="FBV148" s="184"/>
      <c r="FBW148" s="184"/>
      <c r="FBX148" s="184"/>
      <c r="FBY148" s="184"/>
      <c r="FBZ148" s="184"/>
      <c r="FCA148" s="184"/>
      <c r="FCB148" s="184"/>
      <c r="FCC148" s="184"/>
      <c r="FCD148" s="184"/>
      <c r="FCE148" s="184"/>
      <c r="FCF148" s="184"/>
      <c r="FCG148" s="184"/>
      <c r="FCH148" s="184"/>
      <c r="FCI148" s="184"/>
      <c r="FCJ148" s="184"/>
      <c r="FCK148" s="184"/>
      <c r="FCL148" s="184"/>
      <c r="FCM148" s="184"/>
      <c r="FCN148" s="184"/>
      <c r="FCO148" s="184"/>
      <c r="FCP148" s="184"/>
      <c r="FCQ148" s="184"/>
      <c r="FCR148" s="184"/>
      <c r="FCS148" s="184"/>
      <c r="FCT148" s="184"/>
      <c r="FCU148" s="184"/>
      <c r="FCV148" s="184"/>
      <c r="FCW148" s="184"/>
      <c r="FCX148" s="184"/>
      <c r="FCY148" s="184"/>
      <c r="FCZ148" s="184"/>
      <c r="FDA148" s="184"/>
      <c r="FDB148" s="184"/>
      <c r="FDC148" s="184"/>
      <c r="FDD148" s="184"/>
      <c r="FDE148" s="184"/>
      <c r="FDF148" s="184"/>
      <c r="FDG148" s="184"/>
      <c r="FDH148" s="184"/>
      <c r="FDI148" s="184"/>
      <c r="FDJ148" s="184"/>
      <c r="FDK148" s="184"/>
      <c r="FDL148" s="184"/>
      <c r="FDM148" s="184"/>
      <c r="FDN148" s="184"/>
      <c r="FDO148" s="184"/>
      <c r="FDP148" s="184"/>
      <c r="FDQ148" s="184"/>
      <c r="FDR148" s="184"/>
      <c r="FDS148" s="184"/>
      <c r="FDT148" s="184"/>
      <c r="FDU148" s="184"/>
      <c r="FDV148" s="184"/>
      <c r="FDW148" s="184"/>
      <c r="FDX148" s="184"/>
      <c r="FDY148" s="184"/>
      <c r="FDZ148" s="184"/>
      <c r="FEA148" s="184"/>
      <c r="FEB148" s="184"/>
      <c r="FEC148" s="184"/>
      <c r="FED148" s="184"/>
      <c r="FEE148" s="184"/>
      <c r="FEF148" s="184"/>
      <c r="FEG148" s="184"/>
      <c r="FEH148" s="184"/>
      <c r="FEI148" s="184"/>
      <c r="FEJ148" s="184"/>
      <c r="FEK148" s="184"/>
      <c r="FEL148" s="184"/>
      <c r="FEM148" s="184"/>
      <c r="FEN148" s="184"/>
      <c r="FEO148" s="184"/>
      <c r="FEP148" s="184"/>
      <c r="FEQ148" s="184"/>
      <c r="FER148" s="184"/>
      <c r="FES148" s="184"/>
      <c r="FET148" s="184"/>
      <c r="FEU148" s="184"/>
      <c r="FEV148" s="184"/>
      <c r="FEW148" s="184"/>
      <c r="FEX148" s="184"/>
      <c r="FEY148" s="184"/>
      <c r="FEZ148" s="184"/>
      <c r="FFA148" s="184"/>
      <c r="FFB148" s="184"/>
      <c r="FFC148" s="184"/>
      <c r="FFD148" s="184"/>
      <c r="FFE148" s="184"/>
      <c r="FFF148" s="184"/>
      <c r="FFG148" s="184"/>
      <c r="FFH148" s="184"/>
      <c r="FFI148" s="184"/>
      <c r="FFJ148" s="184"/>
      <c r="FFK148" s="184"/>
      <c r="FFL148" s="184"/>
      <c r="FFM148" s="184"/>
      <c r="FFN148" s="184"/>
      <c r="FFO148" s="184"/>
      <c r="FFP148" s="184"/>
      <c r="FFQ148" s="184"/>
      <c r="FFR148" s="184"/>
      <c r="FFS148" s="184"/>
      <c r="FFT148" s="184"/>
      <c r="FFU148" s="184"/>
      <c r="FFV148" s="184"/>
      <c r="FFW148" s="184"/>
      <c r="FFX148" s="184"/>
      <c r="FFY148" s="184"/>
      <c r="FFZ148" s="184"/>
      <c r="FGA148" s="184"/>
      <c r="FGB148" s="184"/>
      <c r="FGC148" s="184"/>
      <c r="FGD148" s="184"/>
      <c r="FGE148" s="184"/>
      <c r="FGF148" s="184"/>
      <c r="FGG148" s="184"/>
      <c r="FGH148" s="184"/>
      <c r="FGI148" s="184"/>
      <c r="FGJ148" s="184"/>
      <c r="FGK148" s="184"/>
      <c r="FGL148" s="184"/>
      <c r="FGM148" s="184"/>
      <c r="FGN148" s="184"/>
      <c r="FGO148" s="184"/>
      <c r="FGP148" s="184"/>
      <c r="FGQ148" s="184"/>
      <c r="FGR148" s="184"/>
      <c r="FGS148" s="184"/>
      <c r="FGT148" s="184"/>
      <c r="FGU148" s="184"/>
      <c r="FGV148" s="184"/>
      <c r="FGW148" s="184"/>
      <c r="FGX148" s="184"/>
      <c r="FGY148" s="184"/>
      <c r="FGZ148" s="184"/>
      <c r="FHA148" s="184"/>
      <c r="FHB148" s="184"/>
      <c r="FHC148" s="184"/>
      <c r="FHD148" s="184"/>
      <c r="FHE148" s="184"/>
      <c r="FHF148" s="184"/>
      <c r="FHG148" s="184"/>
      <c r="FHH148" s="184"/>
      <c r="FHI148" s="184"/>
      <c r="FHJ148" s="184"/>
      <c r="FHK148" s="184"/>
      <c r="FHL148" s="184"/>
      <c r="FHM148" s="184"/>
      <c r="FHN148" s="184"/>
      <c r="FHO148" s="184"/>
      <c r="FHP148" s="184"/>
      <c r="FHQ148" s="184"/>
      <c r="FHR148" s="184"/>
      <c r="FHS148" s="184"/>
      <c r="FHT148" s="184"/>
      <c r="FHU148" s="184"/>
      <c r="FHV148" s="184"/>
      <c r="FHW148" s="184"/>
      <c r="FHX148" s="184"/>
      <c r="FHY148" s="184"/>
      <c r="FHZ148" s="184"/>
      <c r="FIA148" s="184"/>
      <c r="FIB148" s="184"/>
      <c r="FIC148" s="184"/>
      <c r="FID148" s="184"/>
      <c r="FIE148" s="184"/>
      <c r="FIF148" s="184"/>
      <c r="FIG148" s="184"/>
      <c r="FIH148" s="184"/>
      <c r="FII148" s="184"/>
      <c r="FIJ148" s="184"/>
      <c r="FIK148" s="184"/>
      <c r="FIL148" s="184"/>
      <c r="FIM148" s="184"/>
      <c r="FIN148" s="184"/>
      <c r="FIO148" s="184"/>
      <c r="FIP148" s="184"/>
      <c r="FIQ148" s="184"/>
      <c r="FIR148" s="184"/>
      <c r="FIS148" s="184"/>
      <c r="FIT148" s="184"/>
      <c r="FIU148" s="184"/>
      <c r="FIV148" s="184"/>
      <c r="FIW148" s="184"/>
      <c r="FIX148" s="184"/>
      <c r="FIY148" s="184"/>
      <c r="FIZ148" s="184"/>
      <c r="FJA148" s="184"/>
      <c r="FJB148" s="184"/>
      <c r="FJC148" s="184"/>
      <c r="FJD148" s="184"/>
      <c r="FJE148" s="184"/>
      <c r="FJF148" s="184"/>
      <c r="FJG148" s="184"/>
      <c r="FJH148" s="184"/>
      <c r="FJI148" s="184"/>
      <c r="FJJ148" s="184"/>
      <c r="FJK148" s="184"/>
      <c r="FJL148" s="184"/>
      <c r="FJM148" s="184"/>
      <c r="FJN148" s="184"/>
      <c r="FJO148" s="184"/>
      <c r="FJP148" s="184"/>
      <c r="FJQ148" s="184"/>
      <c r="FJR148" s="184"/>
      <c r="FJS148" s="184"/>
      <c r="FJT148" s="184"/>
      <c r="FJU148" s="184"/>
      <c r="FJV148" s="184"/>
      <c r="FJW148" s="184"/>
      <c r="FJX148" s="184"/>
      <c r="FJY148" s="184"/>
      <c r="FJZ148" s="184"/>
      <c r="FKA148" s="184"/>
      <c r="FKB148" s="184"/>
      <c r="FKC148" s="184"/>
      <c r="FKD148" s="184"/>
      <c r="FKE148" s="184"/>
      <c r="FKF148" s="184"/>
      <c r="FKG148" s="184"/>
      <c r="FKH148" s="184"/>
      <c r="FKI148" s="184"/>
      <c r="FKJ148" s="184"/>
      <c r="FKK148" s="184"/>
      <c r="FKL148" s="184"/>
      <c r="FKM148" s="184"/>
      <c r="FKN148" s="184"/>
      <c r="FKO148" s="184"/>
      <c r="FKP148" s="184"/>
      <c r="FKQ148" s="184"/>
      <c r="FKR148" s="184"/>
      <c r="FKS148" s="184"/>
      <c r="FKT148" s="184"/>
      <c r="FKU148" s="184"/>
      <c r="FKV148" s="184"/>
      <c r="FKW148" s="184"/>
      <c r="FKX148" s="184"/>
      <c r="FKY148" s="184"/>
      <c r="FKZ148" s="184"/>
      <c r="FLA148" s="184"/>
      <c r="FLB148" s="184"/>
      <c r="FLC148" s="184"/>
      <c r="FLD148" s="184"/>
      <c r="FLE148" s="184"/>
      <c r="FLF148" s="184"/>
      <c r="FLG148" s="184"/>
      <c r="FLH148" s="184"/>
      <c r="FLI148" s="184"/>
      <c r="FLJ148" s="184"/>
      <c r="FLK148" s="184"/>
      <c r="FLL148" s="184"/>
      <c r="FLM148" s="184"/>
      <c r="FLN148" s="184"/>
      <c r="FLO148" s="184"/>
      <c r="FLP148" s="184"/>
      <c r="FLQ148" s="184"/>
      <c r="FLR148" s="184"/>
      <c r="FLS148" s="184"/>
      <c r="FLT148" s="184"/>
      <c r="FLU148" s="184"/>
      <c r="FLV148" s="184"/>
      <c r="FLW148" s="184"/>
      <c r="FLX148" s="184"/>
      <c r="FLY148" s="184"/>
      <c r="FLZ148" s="184"/>
      <c r="FMA148" s="184"/>
      <c r="FMB148" s="184"/>
      <c r="FMC148" s="184"/>
      <c r="FMD148" s="184"/>
      <c r="FME148" s="184"/>
      <c r="FMF148" s="184"/>
      <c r="FMG148" s="184"/>
      <c r="FMH148" s="184"/>
      <c r="FMI148" s="184"/>
      <c r="FMJ148" s="184"/>
      <c r="FMK148" s="184"/>
      <c r="FML148" s="184"/>
      <c r="FMM148" s="184"/>
      <c r="FMN148" s="184"/>
      <c r="FMO148" s="184"/>
      <c r="FMP148" s="184"/>
      <c r="FMQ148" s="184"/>
      <c r="FMR148" s="184"/>
      <c r="FMS148" s="184"/>
      <c r="FMT148" s="184"/>
      <c r="FMU148" s="184"/>
      <c r="FMV148" s="184"/>
      <c r="FMW148" s="184"/>
      <c r="FMX148" s="184"/>
      <c r="FMY148" s="184"/>
      <c r="FMZ148" s="184"/>
      <c r="FNA148" s="184"/>
      <c r="FNB148" s="184"/>
      <c r="FNC148" s="184"/>
      <c r="FND148" s="184"/>
      <c r="FNE148" s="184"/>
      <c r="FNF148" s="184"/>
      <c r="FNG148" s="184"/>
      <c r="FNH148" s="184"/>
      <c r="FNI148" s="184"/>
      <c r="FNJ148" s="184"/>
      <c r="FNK148" s="184"/>
      <c r="FNL148" s="184"/>
      <c r="FNM148" s="184"/>
      <c r="FNN148" s="184"/>
      <c r="FNO148" s="184"/>
      <c r="FNP148" s="184"/>
      <c r="FNQ148" s="184"/>
      <c r="FNR148" s="184"/>
      <c r="FNS148" s="184"/>
      <c r="FNT148" s="184"/>
      <c r="FNU148" s="184"/>
      <c r="FNV148" s="184"/>
      <c r="FNW148" s="184"/>
      <c r="FNX148" s="184"/>
      <c r="FNY148" s="184"/>
      <c r="FNZ148" s="184"/>
      <c r="FOA148" s="184"/>
      <c r="FOB148" s="184"/>
      <c r="FOC148" s="184"/>
      <c r="FOD148" s="184"/>
      <c r="FOE148" s="184"/>
      <c r="FOF148" s="184"/>
      <c r="FOG148" s="184"/>
      <c r="FOH148" s="184"/>
      <c r="FOI148" s="184"/>
      <c r="FOJ148" s="184"/>
      <c r="FOK148" s="184"/>
      <c r="FOL148" s="184"/>
      <c r="FOM148" s="184"/>
      <c r="FON148" s="184"/>
      <c r="FOO148" s="184"/>
      <c r="FOP148" s="184"/>
      <c r="FOQ148" s="184"/>
      <c r="FOR148" s="184"/>
      <c r="FOS148" s="184"/>
      <c r="FOT148" s="184"/>
      <c r="FOU148" s="184"/>
      <c r="FOV148" s="184"/>
      <c r="FOW148" s="184"/>
      <c r="FOX148" s="184"/>
      <c r="FOY148" s="184"/>
      <c r="FOZ148" s="184"/>
      <c r="FPA148" s="184"/>
      <c r="FPB148" s="184"/>
      <c r="FPC148" s="184"/>
      <c r="FPD148" s="184"/>
      <c r="FPE148" s="184"/>
      <c r="FPF148" s="184"/>
      <c r="FPG148" s="184"/>
      <c r="FPH148" s="184"/>
      <c r="FPI148" s="184"/>
      <c r="FPJ148" s="184"/>
      <c r="FPK148" s="184"/>
      <c r="FPL148" s="184"/>
      <c r="FPM148" s="184"/>
      <c r="FPN148" s="184"/>
      <c r="FPO148" s="184"/>
      <c r="FPP148" s="184"/>
      <c r="FPQ148" s="184"/>
      <c r="FPR148" s="184"/>
      <c r="FPS148" s="184"/>
      <c r="FPT148" s="184"/>
      <c r="FPU148" s="184"/>
      <c r="FPV148" s="184"/>
      <c r="FPW148" s="184"/>
      <c r="FPX148" s="184"/>
      <c r="FPY148" s="184"/>
      <c r="FPZ148" s="184"/>
      <c r="FQA148" s="184"/>
      <c r="FQB148" s="184"/>
      <c r="FQC148" s="184"/>
      <c r="FQD148" s="184"/>
      <c r="FQE148" s="184"/>
      <c r="FQF148" s="184"/>
      <c r="FQG148" s="184"/>
      <c r="FQH148" s="184"/>
      <c r="FQI148" s="184"/>
      <c r="FQJ148" s="184"/>
      <c r="FQK148" s="184"/>
      <c r="FQL148" s="184"/>
      <c r="FQM148" s="184"/>
      <c r="FQN148" s="184"/>
      <c r="FQO148" s="184"/>
      <c r="FQP148" s="184"/>
      <c r="FQQ148" s="184"/>
      <c r="FQR148" s="184"/>
      <c r="FQS148" s="184"/>
      <c r="FQT148" s="184"/>
      <c r="FQU148" s="184"/>
      <c r="FQV148" s="184"/>
      <c r="FQW148" s="184"/>
      <c r="FQX148" s="184"/>
      <c r="FQY148" s="184"/>
      <c r="FQZ148" s="184"/>
      <c r="FRA148" s="184"/>
      <c r="FRB148" s="184"/>
      <c r="FRC148" s="184"/>
      <c r="FRD148" s="184"/>
      <c r="FRE148" s="184"/>
      <c r="FRF148" s="184"/>
      <c r="FRG148" s="184"/>
      <c r="FRH148" s="184"/>
      <c r="FRI148" s="184"/>
      <c r="FRJ148" s="184"/>
      <c r="FRK148" s="184"/>
      <c r="FRL148" s="184"/>
      <c r="FRM148" s="184"/>
      <c r="FRN148" s="184"/>
      <c r="FRO148" s="184"/>
      <c r="FRP148" s="184"/>
      <c r="FRQ148" s="184"/>
      <c r="FRR148" s="184"/>
      <c r="FRS148" s="184"/>
      <c r="FRT148" s="184"/>
      <c r="FRU148" s="184"/>
      <c r="FRV148" s="184"/>
      <c r="FRW148" s="184"/>
      <c r="FRX148" s="184"/>
      <c r="FRY148" s="184"/>
      <c r="FRZ148" s="184"/>
      <c r="FSA148" s="184"/>
      <c r="FSB148" s="184"/>
      <c r="FSC148" s="184"/>
      <c r="FSD148" s="184"/>
      <c r="FSE148" s="184"/>
      <c r="FSF148" s="184"/>
      <c r="FSG148" s="184"/>
      <c r="FSH148" s="184"/>
      <c r="FSI148" s="184"/>
      <c r="FSJ148" s="184"/>
      <c r="FSK148" s="184"/>
      <c r="FSL148" s="184"/>
      <c r="FSM148" s="184"/>
      <c r="FSN148" s="184"/>
      <c r="FSO148" s="184"/>
      <c r="FSP148" s="184"/>
      <c r="FSQ148" s="184"/>
      <c r="FSR148" s="184"/>
      <c r="FSS148" s="184"/>
      <c r="FST148" s="184"/>
      <c r="FSU148" s="184"/>
      <c r="FSV148" s="184"/>
      <c r="FSW148" s="184"/>
      <c r="FSX148" s="184"/>
      <c r="FSY148" s="184"/>
      <c r="FSZ148" s="184"/>
      <c r="FTA148" s="184"/>
      <c r="FTB148" s="184"/>
      <c r="FTC148" s="184"/>
      <c r="FTD148" s="184"/>
      <c r="FTE148" s="184"/>
      <c r="FTF148" s="184"/>
      <c r="FTG148" s="184"/>
      <c r="FTH148" s="184"/>
      <c r="FTI148" s="184"/>
      <c r="FTJ148" s="184"/>
      <c r="FTK148" s="184"/>
      <c r="FTL148" s="184"/>
      <c r="FTM148" s="184"/>
      <c r="FTN148" s="184"/>
      <c r="FTO148" s="184"/>
      <c r="FTP148" s="184"/>
      <c r="FTQ148" s="184"/>
      <c r="FTR148" s="184"/>
      <c r="FTS148" s="184"/>
      <c r="FTT148" s="184"/>
      <c r="FTU148" s="184"/>
      <c r="FTV148" s="184"/>
      <c r="FTW148" s="184"/>
      <c r="FTX148" s="184"/>
      <c r="FTY148" s="184"/>
      <c r="FTZ148" s="184"/>
      <c r="FUA148" s="184"/>
      <c r="FUB148" s="184"/>
      <c r="FUC148" s="184"/>
      <c r="FUD148" s="184"/>
      <c r="FUE148" s="184"/>
      <c r="FUF148" s="184"/>
      <c r="FUG148" s="184"/>
      <c r="FUH148" s="184"/>
      <c r="FUI148" s="184"/>
      <c r="FUJ148" s="184"/>
      <c r="FUK148" s="184"/>
      <c r="FUL148" s="184"/>
      <c r="FUM148" s="184"/>
      <c r="FUN148" s="184"/>
      <c r="FUO148" s="184"/>
      <c r="FUP148" s="184"/>
      <c r="FUQ148" s="184"/>
      <c r="FUR148" s="184"/>
      <c r="FUS148" s="184"/>
      <c r="FUT148" s="184"/>
      <c r="FUU148" s="184"/>
      <c r="FUV148" s="184"/>
      <c r="FUW148" s="184"/>
      <c r="FUX148" s="184"/>
      <c r="FUY148" s="184"/>
      <c r="FUZ148" s="184"/>
      <c r="FVA148" s="184"/>
      <c r="FVB148" s="184"/>
      <c r="FVC148" s="184"/>
      <c r="FVD148" s="184"/>
      <c r="FVE148" s="184"/>
      <c r="FVF148" s="184"/>
      <c r="FVG148" s="184"/>
      <c r="FVH148" s="184"/>
      <c r="FVI148" s="184"/>
      <c r="FVJ148" s="184"/>
      <c r="FVK148" s="184"/>
      <c r="FVL148" s="184"/>
      <c r="FVM148" s="184"/>
      <c r="FVN148" s="184"/>
      <c r="FVO148" s="184"/>
      <c r="FVP148" s="184"/>
      <c r="FVQ148" s="184"/>
      <c r="FVR148" s="184"/>
      <c r="FVS148" s="184"/>
      <c r="FVT148" s="184"/>
      <c r="FVU148" s="184"/>
      <c r="FVV148" s="184"/>
      <c r="FVW148" s="184"/>
      <c r="FVX148" s="184"/>
      <c r="FVY148" s="184"/>
      <c r="FVZ148" s="184"/>
      <c r="FWA148" s="184"/>
      <c r="FWB148" s="184"/>
      <c r="FWC148" s="184"/>
      <c r="FWD148" s="184"/>
      <c r="FWE148" s="184"/>
      <c r="FWF148" s="184"/>
      <c r="FWG148" s="184"/>
      <c r="FWH148" s="184"/>
      <c r="FWI148" s="184"/>
      <c r="FWJ148" s="184"/>
      <c r="FWK148" s="184"/>
      <c r="FWL148" s="184"/>
      <c r="FWM148" s="184"/>
      <c r="FWN148" s="184"/>
      <c r="FWO148" s="184"/>
      <c r="FWP148" s="184"/>
      <c r="FWQ148" s="184"/>
      <c r="FWR148" s="184"/>
      <c r="FWS148" s="184"/>
      <c r="FWT148" s="184"/>
      <c r="FWU148" s="184"/>
      <c r="FWV148" s="184"/>
      <c r="FWW148" s="184"/>
      <c r="FWX148" s="184"/>
      <c r="FWY148" s="184"/>
      <c r="FWZ148" s="184"/>
      <c r="FXA148" s="184"/>
      <c r="FXB148" s="184"/>
      <c r="FXC148" s="184"/>
      <c r="FXD148" s="184"/>
      <c r="FXE148" s="184"/>
      <c r="FXF148" s="184"/>
      <c r="FXG148" s="184"/>
      <c r="FXH148" s="184"/>
      <c r="FXI148" s="184"/>
      <c r="FXJ148" s="184"/>
      <c r="FXK148" s="184"/>
      <c r="FXL148" s="184"/>
      <c r="FXM148" s="184"/>
      <c r="FXN148" s="184"/>
      <c r="FXO148" s="184"/>
      <c r="FXP148" s="184"/>
      <c r="FXQ148" s="184"/>
      <c r="FXR148" s="184"/>
      <c r="FXS148" s="184"/>
      <c r="FXT148" s="184"/>
      <c r="FXU148" s="184"/>
      <c r="FXV148" s="184"/>
      <c r="FXW148" s="184"/>
      <c r="FXX148" s="184"/>
      <c r="FXY148" s="184"/>
      <c r="FXZ148" s="184"/>
      <c r="FYA148" s="184"/>
      <c r="FYB148" s="184"/>
      <c r="FYC148" s="184"/>
      <c r="FYD148" s="184"/>
      <c r="FYE148" s="184"/>
      <c r="FYF148" s="184"/>
      <c r="FYG148" s="184"/>
      <c r="FYH148" s="184"/>
      <c r="FYI148" s="184"/>
      <c r="FYJ148" s="184"/>
      <c r="FYK148" s="184"/>
      <c r="FYL148" s="184"/>
      <c r="FYM148" s="184"/>
      <c r="FYN148" s="184"/>
      <c r="FYO148" s="184"/>
      <c r="FYP148" s="184"/>
      <c r="FYQ148" s="184"/>
      <c r="FYR148" s="184"/>
      <c r="FYS148" s="184"/>
      <c r="FYT148" s="184"/>
      <c r="FYU148" s="184"/>
      <c r="FYV148" s="184"/>
      <c r="FYW148" s="184"/>
      <c r="FYX148" s="184"/>
      <c r="FYY148" s="184"/>
      <c r="FYZ148" s="184"/>
      <c r="FZA148" s="184"/>
      <c r="FZB148" s="184"/>
      <c r="FZC148" s="184"/>
      <c r="FZD148" s="184"/>
      <c r="FZE148" s="184"/>
      <c r="FZF148" s="184"/>
      <c r="FZG148" s="184"/>
      <c r="FZH148" s="184"/>
      <c r="FZI148" s="184"/>
      <c r="FZJ148" s="184"/>
      <c r="FZK148" s="184"/>
      <c r="FZL148" s="184"/>
      <c r="FZM148" s="184"/>
      <c r="FZN148" s="184"/>
      <c r="FZO148" s="184"/>
      <c r="FZP148" s="184"/>
      <c r="FZQ148" s="184"/>
      <c r="FZR148" s="184"/>
      <c r="FZS148" s="184"/>
      <c r="FZT148" s="184"/>
      <c r="FZU148" s="184"/>
      <c r="FZV148" s="184"/>
      <c r="FZW148" s="184"/>
      <c r="FZX148" s="184"/>
      <c r="FZY148" s="184"/>
      <c r="FZZ148" s="184"/>
      <c r="GAA148" s="184"/>
      <c r="GAB148" s="184"/>
      <c r="GAC148" s="184"/>
      <c r="GAD148" s="184"/>
      <c r="GAE148" s="184"/>
      <c r="GAF148" s="184"/>
      <c r="GAG148" s="184"/>
      <c r="GAH148" s="184"/>
      <c r="GAI148" s="184"/>
      <c r="GAJ148" s="184"/>
      <c r="GAK148" s="184"/>
      <c r="GAL148" s="184"/>
      <c r="GAM148" s="184"/>
      <c r="GAN148" s="184"/>
      <c r="GAO148" s="184"/>
      <c r="GAP148" s="184"/>
      <c r="GAQ148" s="184"/>
      <c r="GAR148" s="184"/>
      <c r="GAS148" s="184"/>
      <c r="GAT148" s="184"/>
      <c r="GAU148" s="184"/>
      <c r="GAV148" s="184"/>
      <c r="GAW148" s="184"/>
      <c r="GAX148" s="184"/>
      <c r="GAY148" s="184"/>
      <c r="GAZ148" s="184"/>
      <c r="GBA148" s="184"/>
      <c r="GBB148" s="184"/>
      <c r="GBC148" s="184"/>
      <c r="GBD148" s="184"/>
      <c r="GBE148" s="184"/>
      <c r="GBF148" s="184"/>
      <c r="GBG148" s="184"/>
      <c r="GBH148" s="184"/>
      <c r="GBI148" s="184"/>
      <c r="GBJ148" s="184"/>
      <c r="GBK148" s="184"/>
      <c r="GBL148" s="184"/>
      <c r="GBM148" s="184"/>
      <c r="GBN148" s="184"/>
      <c r="GBO148" s="184"/>
      <c r="GBP148" s="184"/>
      <c r="GBQ148" s="184"/>
      <c r="GBR148" s="184"/>
      <c r="GBS148" s="184"/>
      <c r="GBT148" s="184"/>
      <c r="GBU148" s="184"/>
      <c r="GBV148" s="184"/>
      <c r="GBW148" s="184"/>
      <c r="GBX148" s="184"/>
      <c r="GBY148" s="184"/>
      <c r="GBZ148" s="184"/>
      <c r="GCA148" s="184"/>
      <c r="GCB148" s="184"/>
      <c r="GCC148" s="184"/>
      <c r="GCD148" s="184"/>
      <c r="GCE148" s="184"/>
      <c r="GCF148" s="184"/>
      <c r="GCG148" s="184"/>
      <c r="GCH148" s="184"/>
      <c r="GCI148" s="184"/>
      <c r="GCJ148" s="184"/>
      <c r="GCK148" s="184"/>
      <c r="GCL148" s="184"/>
      <c r="GCM148" s="184"/>
      <c r="GCN148" s="184"/>
      <c r="GCO148" s="184"/>
      <c r="GCP148" s="184"/>
      <c r="GCQ148" s="184"/>
      <c r="GCR148" s="184"/>
      <c r="GCS148" s="184"/>
      <c r="GCT148" s="184"/>
      <c r="GCU148" s="184"/>
      <c r="GCV148" s="184"/>
      <c r="GCW148" s="184"/>
      <c r="GCX148" s="184"/>
      <c r="GCY148" s="184"/>
      <c r="GCZ148" s="184"/>
      <c r="GDA148" s="184"/>
      <c r="GDB148" s="184"/>
      <c r="GDC148" s="184"/>
      <c r="GDD148" s="184"/>
      <c r="GDE148" s="184"/>
      <c r="GDF148" s="184"/>
      <c r="GDG148" s="184"/>
      <c r="GDH148" s="184"/>
      <c r="GDI148" s="184"/>
      <c r="GDJ148" s="184"/>
      <c r="GDK148" s="184"/>
      <c r="GDL148" s="184"/>
      <c r="GDM148" s="184"/>
      <c r="GDN148" s="184"/>
      <c r="GDO148" s="184"/>
      <c r="GDP148" s="184"/>
      <c r="GDQ148" s="184"/>
      <c r="GDR148" s="184"/>
      <c r="GDS148" s="184"/>
      <c r="GDT148" s="184"/>
      <c r="GDU148" s="184"/>
      <c r="GDV148" s="184"/>
      <c r="GDW148" s="184"/>
      <c r="GDX148" s="184"/>
      <c r="GDY148" s="184"/>
      <c r="GDZ148" s="184"/>
      <c r="GEA148" s="184"/>
      <c r="GEB148" s="184"/>
      <c r="GEC148" s="184"/>
      <c r="GED148" s="184"/>
      <c r="GEE148" s="184"/>
      <c r="GEF148" s="184"/>
      <c r="GEG148" s="184"/>
      <c r="GEH148" s="184"/>
      <c r="GEI148" s="184"/>
      <c r="GEJ148" s="184"/>
      <c r="GEK148" s="184"/>
      <c r="GEL148" s="184"/>
      <c r="GEM148" s="184"/>
      <c r="GEN148" s="184"/>
      <c r="GEO148" s="184"/>
      <c r="GEP148" s="184"/>
      <c r="GEQ148" s="184"/>
      <c r="GER148" s="184"/>
      <c r="GES148" s="184"/>
      <c r="GET148" s="184"/>
      <c r="GEU148" s="184"/>
      <c r="GEV148" s="184"/>
      <c r="GEW148" s="184"/>
      <c r="GEX148" s="184"/>
      <c r="GEY148" s="184"/>
      <c r="GEZ148" s="184"/>
      <c r="GFA148" s="184"/>
      <c r="GFB148" s="184"/>
      <c r="GFC148" s="184"/>
      <c r="GFD148" s="184"/>
      <c r="GFE148" s="184"/>
      <c r="GFF148" s="184"/>
      <c r="GFG148" s="184"/>
      <c r="GFH148" s="184"/>
      <c r="GFI148" s="184"/>
      <c r="GFJ148" s="184"/>
      <c r="GFK148" s="184"/>
      <c r="GFL148" s="184"/>
      <c r="GFM148" s="184"/>
      <c r="GFN148" s="184"/>
      <c r="GFO148" s="184"/>
      <c r="GFP148" s="184"/>
      <c r="GFQ148" s="184"/>
      <c r="GFR148" s="184"/>
      <c r="GFS148" s="184"/>
      <c r="GFT148" s="184"/>
      <c r="GFU148" s="184"/>
      <c r="GFV148" s="184"/>
      <c r="GFW148" s="184"/>
      <c r="GFX148" s="184"/>
      <c r="GFY148" s="184"/>
      <c r="GFZ148" s="184"/>
      <c r="GGA148" s="184"/>
      <c r="GGB148" s="184"/>
      <c r="GGC148" s="184"/>
      <c r="GGD148" s="184"/>
      <c r="GGE148" s="184"/>
      <c r="GGF148" s="184"/>
      <c r="GGG148" s="184"/>
      <c r="GGH148" s="184"/>
      <c r="GGI148" s="184"/>
      <c r="GGJ148" s="184"/>
      <c r="GGK148" s="184"/>
      <c r="GGL148" s="184"/>
      <c r="GGM148" s="184"/>
      <c r="GGN148" s="184"/>
      <c r="GGO148" s="184"/>
      <c r="GGP148" s="184"/>
      <c r="GGQ148" s="184"/>
      <c r="GGR148" s="184"/>
      <c r="GGS148" s="184"/>
      <c r="GGT148" s="184"/>
      <c r="GGU148" s="184"/>
      <c r="GGV148" s="184"/>
      <c r="GGW148" s="184"/>
      <c r="GGX148" s="184"/>
      <c r="GGY148" s="184"/>
      <c r="GGZ148" s="184"/>
      <c r="GHA148" s="184"/>
      <c r="GHB148" s="184"/>
      <c r="GHC148" s="184"/>
      <c r="GHD148" s="184"/>
      <c r="GHE148" s="184"/>
      <c r="GHF148" s="184"/>
      <c r="GHG148" s="184"/>
      <c r="GHH148" s="184"/>
      <c r="GHI148" s="184"/>
      <c r="GHJ148" s="184"/>
      <c r="GHK148" s="184"/>
      <c r="GHL148" s="184"/>
      <c r="GHM148" s="184"/>
      <c r="GHN148" s="184"/>
      <c r="GHO148" s="184"/>
      <c r="GHP148" s="184"/>
      <c r="GHQ148" s="184"/>
      <c r="GHR148" s="184"/>
      <c r="GHS148" s="184"/>
      <c r="GHT148" s="184"/>
      <c r="GHU148" s="184"/>
      <c r="GHV148" s="184"/>
      <c r="GHW148" s="184"/>
      <c r="GHX148" s="184"/>
      <c r="GHY148" s="184"/>
      <c r="GHZ148" s="184"/>
      <c r="GIA148" s="184"/>
      <c r="GIB148" s="184"/>
      <c r="GIC148" s="184"/>
      <c r="GID148" s="184"/>
      <c r="GIE148" s="184"/>
      <c r="GIF148" s="184"/>
      <c r="GIG148" s="184"/>
      <c r="GIH148" s="184"/>
      <c r="GII148" s="184"/>
      <c r="GIJ148" s="184"/>
      <c r="GIK148" s="184"/>
      <c r="GIL148" s="184"/>
      <c r="GIM148" s="184"/>
      <c r="GIN148" s="184"/>
      <c r="GIO148" s="184"/>
      <c r="GIP148" s="184"/>
      <c r="GIQ148" s="184"/>
      <c r="GIR148" s="184"/>
      <c r="GIS148" s="184"/>
      <c r="GIT148" s="184"/>
      <c r="GIU148" s="184"/>
      <c r="GIV148" s="184"/>
      <c r="GIW148" s="184"/>
      <c r="GIX148" s="184"/>
      <c r="GIY148" s="184"/>
      <c r="GIZ148" s="184"/>
      <c r="GJA148" s="184"/>
      <c r="GJB148" s="184"/>
      <c r="GJC148" s="184"/>
      <c r="GJD148" s="184"/>
      <c r="GJE148" s="184"/>
      <c r="GJF148" s="184"/>
      <c r="GJG148" s="184"/>
      <c r="GJH148" s="184"/>
      <c r="GJI148" s="184"/>
      <c r="GJJ148" s="184"/>
      <c r="GJK148" s="184"/>
      <c r="GJL148" s="184"/>
      <c r="GJM148" s="184"/>
      <c r="GJN148" s="184"/>
      <c r="GJO148" s="184"/>
      <c r="GJP148" s="184"/>
      <c r="GJQ148" s="184"/>
      <c r="GJR148" s="184"/>
      <c r="GJS148" s="184"/>
      <c r="GJT148" s="184"/>
      <c r="GJU148" s="184"/>
      <c r="GJV148" s="184"/>
      <c r="GJW148" s="184"/>
      <c r="GJX148" s="184"/>
      <c r="GJY148" s="184"/>
      <c r="GJZ148" s="184"/>
      <c r="GKA148" s="184"/>
      <c r="GKB148" s="184"/>
      <c r="GKC148" s="184"/>
      <c r="GKD148" s="184"/>
      <c r="GKE148" s="184"/>
      <c r="GKF148" s="184"/>
      <c r="GKG148" s="184"/>
      <c r="GKH148" s="184"/>
      <c r="GKI148" s="184"/>
      <c r="GKJ148" s="184"/>
      <c r="GKK148" s="184"/>
      <c r="GKL148" s="184"/>
      <c r="GKM148" s="184"/>
      <c r="GKN148" s="184"/>
      <c r="GKO148" s="184"/>
      <c r="GKP148" s="184"/>
      <c r="GKQ148" s="184"/>
      <c r="GKR148" s="184"/>
      <c r="GKS148" s="184"/>
      <c r="GKT148" s="184"/>
      <c r="GKU148" s="184"/>
      <c r="GKV148" s="184"/>
      <c r="GKW148" s="184"/>
      <c r="GKX148" s="184"/>
      <c r="GKY148" s="184"/>
      <c r="GKZ148" s="184"/>
      <c r="GLA148" s="184"/>
      <c r="GLB148" s="184"/>
      <c r="GLC148" s="184"/>
      <c r="GLD148" s="184"/>
      <c r="GLE148" s="184"/>
      <c r="GLF148" s="184"/>
      <c r="GLG148" s="184"/>
      <c r="GLH148" s="184"/>
      <c r="GLI148" s="184"/>
      <c r="GLJ148" s="184"/>
      <c r="GLK148" s="184"/>
      <c r="GLL148" s="184"/>
      <c r="GLM148" s="184"/>
      <c r="GLN148" s="184"/>
      <c r="GLO148" s="184"/>
      <c r="GLP148" s="184"/>
      <c r="GLQ148" s="184"/>
      <c r="GLR148" s="184"/>
      <c r="GLS148" s="184"/>
      <c r="GLT148" s="184"/>
      <c r="GLU148" s="184"/>
      <c r="GLV148" s="184"/>
      <c r="GLW148" s="184"/>
      <c r="GLX148" s="184"/>
      <c r="GLY148" s="184"/>
      <c r="GLZ148" s="184"/>
      <c r="GMA148" s="184"/>
      <c r="GMB148" s="184"/>
      <c r="GMC148" s="184"/>
      <c r="GMD148" s="184"/>
      <c r="GME148" s="184"/>
      <c r="GMF148" s="184"/>
      <c r="GMG148" s="184"/>
      <c r="GMH148" s="184"/>
      <c r="GMI148" s="184"/>
      <c r="GMJ148" s="184"/>
      <c r="GMK148" s="184"/>
      <c r="GML148" s="184"/>
      <c r="GMM148" s="184"/>
      <c r="GMN148" s="184"/>
      <c r="GMO148" s="184"/>
      <c r="GMP148" s="184"/>
      <c r="GMQ148" s="184"/>
      <c r="GMR148" s="184"/>
      <c r="GMS148" s="184"/>
      <c r="GMT148" s="184"/>
      <c r="GMU148" s="184"/>
      <c r="GMV148" s="184"/>
      <c r="GMW148" s="184"/>
      <c r="GMX148" s="184"/>
      <c r="GMY148" s="184"/>
      <c r="GMZ148" s="184"/>
      <c r="GNA148" s="184"/>
      <c r="GNB148" s="184"/>
      <c r="GNC148" s="184"/>
      <c r="GND148" s="184"/>
      <c r="GNE148" s="184"/>
      <c r="GNF148" s="184"/>
      <c r="GNG148" s="184"/>
      <c r="GNH148" s="184"/>
      <c r="GNI148" s="184"/>
      <c r="GNJ148" s="184"/>
      <c r="GNK148" s="184"/>
      <c r="GNL148" s="184"/>
      <c r="GNM148" s="184"/>
      <c r="GNN148" s="184"/>
      <c r="GNO148" s="184"/>
      <c r="GNP148" s="184"/>
      <c r="GNQ148" s="184"/>
      <c r="GNR148" s="184"/>
      <c r="GNS148" s="184"/>
      <c r="GNT148" s="184"/>
      <c r="GNU148" s="184"/>
      <c r="GNV148" s="184"/>
      <c r="GNW148" s="184"/>
      <c r="GNX148" s="184"/>
      <c r="GNY148" s="184"/>
      <c r="GNZ148" s="184"/>
      <c r="GOA148" s="184"/>
      <c r="GOB148" s="184"/>
      <c r="GOC148" s="184"/>
      <c r="GOD148" s="184"/>
      <c r="GOE148" s="184"/>
      <c r="GOF148" s="184"/>
      <c r="GOG148" s="184"/>
      <c r="GOH148" s="184"/>
      <c r="GOI148" s="184"/>
      <c r="GOJ148" s="184"/>
      <c r="GOK148" s="184"/>
      <c r="GOL148" s="184"/>
      <c r="GOM148" s="184"/>
      <c r="GON148" s="184"/>
      <c r="GOO148" s="184"/>
      <c r="GOP148" s="184"/>
      <c r="GOQ148" s="184"/>
      <c r="GOR148" s="184"/>
      <c r="GOS148" s="184"/>
      <c r="GOT148" s="184"/>
      <c r="GOU148" s="184"/>
      <c r="GOV148" s="184"/>
      <c r="GOW148" s="184"/>
      <c r="GOX148" s="184"/>
      <c r="GOY148" s="184"/>
      <c r="GOZ148" s="184"/>
      <c r="GPA148" s="184"/>
      <c r="GPB148" s="184"/>
      <c r="GPC148" s="184"/>
      <c r="GPD148" s="184"/>
      <c r="GPE148" s="184"/>
      <c r="GPF148" s="184"/>
      <c r="GPG148" s="184"/>
      <c r="GPH148" s="184"/>
      <c r="GPI148" s="184"/>
      <c r="GPJ148" s="184"/>
      <c r="GPK148" s="184"/>
      <c r="GPL148" s="184"/>
      <c r="GPM148" s="184"/>
      <c r="GPN148" s="184"/>
      <c r="GPO148" s="184"/>
      <c r="GPP148" s="184"/>
      <c r="GPQ148" s="184"/>
      <c r="GPR148" s="184"/>
      <c r="GPS148" s="184"/>
      <c r="GPT148" s="184"/>
      <c r="GPU148" s="184"/>
      <c r="GPV148" s="184"/>
      <c r="GPW148" s="184"/>
      <c r="GPX148" s="184"/>
      <c r="GPY148" s="184"/>
      <c r="GPZ148" s="184"/>
      <c r="GQA148" s="184"/>
      <c r="GQB148" s="184"/>
      <c r="GQC148" s="184"/>
      <c r="GQD148" s="184"/>
      <c r="GQE148" s="184"/>
      <c r="GQF148" s="184"/>
      <c r="GQG148" s="184"/>
      <c r="GQH148" s="184"/>
      <c r="GQI148" s="184"/>
      <c r="GQJ148" s="184"/>
      <c r="GQK148" s="184"/>
      <c r="GQL148" s="184"/>
      <c r="GQM148" s="184"/>
      <c r="GQN148" s="184"/>
      <c r="GQO148" s="184"/>
      <c r="GQP148" s="184"/>
      <c r="GQQ148" s="184"/>
      <c r="GQR148" s="184"/>
      <c r="GQS148" s="184"/>
      <c r="GQT148" s="184"/>
      <c r="GQU148" s="184"/>
      <c r="GQV148" s="184"/>
      <c r="GQW148" s="184"/>
      <c r="GQX148" s="184"/>
      <c r="GQY148" s="184"/>
      <c r="GQZ148" s="184"/>
      <c r="GRA148" s="184"/>
      <c r="GRB148" s="184"/>
      <c r="GRC148" s="184"/>
      <c r="GRD148" s="184"/>
      <c r="GRE148" s="184"/>
      <c r="GRF148" s="184"/>
      <c r="GRG148" s="184"/>
      <c r="GRH148" s="184"/>
      <c r="GRI148" s="184"/>
      <c r="GRJ148" s="184"/>
      <c r="GRK148" s="184"/>
      <c r="GRL148" s="184"/>
      <c r="GRM148" s="184"/>
      <c r="GRN148" s="184"/>
      <c r="GRO148" s="184"/>
      <c r="GRP148" s="184"/>
      <c r="GRQ148" s="184"/>
      <c r="GRR148" s="184"/>
      <c r="GRS148" s="184"/>
      <c r="GRT148" s="184"/>
      <c r="GRU148" s="184"/>
      <c r="GRV148" s="184"/>
      <c r="GRW148" s="184"/>
      <c r="GRX148" s="184"/>
      <c r="GRY148" s="184"/>
      <c r="GRZ148" s="184"/>
      <c r="GSA148" s="184"/>
      <c r="GSB148" s="184"/>
      <c r="GSC148" s="184"/>
      <c r="GSD148" s="184"/>
      <c r="GSE148" s="184"/>
      <c r="GSF148" s="184"/>
      <c r="GSG148" s="184"/>
      <c r="GSH148" s="184"/>
      <c r="GSI148" s="184"/>
      <c r="GSJ148" s="184"/>
      <c r="GSK148" s="184"/>
      <c r="GSL148" s="184"/>
      <c r="GSM148" s="184"/>
      <c r="GSN148" s="184"/>
      <c r="GSO148" s="184"/>
      <c r="GSP148" s="184"/>
      <c r="GSQ148" s="184"/>
      <c r="GSR148" s="184"/>
      <c r="GSS148" s="184"/>
      <c r="GST148" s="184"/>
      <c r="GSU148" s="184"/>
      <c r="GSV148" s="184"/>
      <c r="GSW148" s="184"/>
      <c r="GSX148" s="184"/>
      <c r="GSY148" s="184"/>
      <c r="GSZ148" s="184"/>
      <c r="GTA148" s="184"/>
      <c r="GTB148" s="184"/>
      <c r="GTC148" s="184"/>
      <c r="GTD148" s="184"/>
      <c r="GTE148" s="184"/>
      <c r="GTF148" s="184"/>
      <c r="GTG148" s="184"/>
      <c r="GTH148" s="184"/>
      <c r="GTI148" s="184"/>
      <c r="GTJ148" s="184"/>
      <c r="GTK148" s="184"/>
      <c r="GTL148" s="184"/>
      <c r="GTM148" s="184"/>
      <c r="GTN148" s="184"/>
      <c r="GTO148" s="184"/>
      <c r="GTP148" s="184"/>
      <c r="GTQ148" s="184"/>
      <c r="GTR148" s="184"/>
      <c r="GTS148" s="184"/>
      <c r="GTT148" s="184"/>
      <c r="GTU148" s="184"/>
      <c r="GTV148" s="184"/>
      <c r="GTW148" s="184"/>
      <c r="GTX148" s="184"/>
      <c r="GTY148" s="184"/>
      <c r="GTZ148" s="184"/>
      <c r="GUA148" s="184"/>
      <c r="GUB148" s="184"/>
      <c r="GUC148" s="184"/>
      <c r="GUD148" s="184"/>
      <c r="GUE148" s="184"/>
      <c r="GUF148" s="184"/>
      <c r="GUG148" s="184"/>
      <c r="GUH148" s="184"/>
      <c r="GUI148" s="184"/>
      <c r="GUJ148" s="184"/>
      <c r="GUK148" s="184"/>
      <c r="GUL148" s="184"/>
      <c r="GUM148" s="184"/>
      <c r="GUN148" s="184"/>
      <c r="GUO148" s="184"/>
      <c r="GUP148" s="184"/>
      <c r="GUQ148" s="184"/>
      <c r="GUR148" s="184"/>
      <c r="GUS148" s="184"/>
      <c r="GUT148" s="184"/>
      <c r="GUU148" s="184"/>
      <c r="GUV148" s="184"/>
      <c r="GUW148" s="184"/>
      <c r="GUX148" s="184"/>
      <c r="GUY148" s="184"/>
      <c r="GUZ148" s="184"/>
      <c r="GVA148" s="184"/>
      <c r="GVB148" s="184"/>
      <c r="GVC148" s="184"/>
      <c r="GVD148" s="184"/>
      <c r="GVE148" s="184"/>
      <c r="GVF148" s="184"/>
      <c r="GVG148" s="184"/>
      <c r="GVH148" s="184"/>
      <c r="GVI148" s="184"/>
      <c r="GVJ148" s="184"/>
      <c r="GVK148" s="184"/>
      <c r="GVL148" s="184"/>
      <c r="GVM148" s="184"/>
      <c r="GVN148" s="184"/>
      <c r="GVO148" s="184"/>
      <c r="GVP148" s="184"/>
      <c r="GVQ148" s="184"/>
      <c r="GVR148" s="184"/>
      <c r="GVS148" s="184"/>
      <c r="GVT148" s="184"/>
      <c r="GVU148" s="184"/>
      <c r="GVV148" s="184"/>
      <c r="GVW148" s="184"/>
      <c r="GVX148" s="184"/>
      <c r="GVY148" s="184"/>
      <c r="GVZ148" s="184"/>
      <c r="GWA148" s="184"/>
      <c r="GWB148" s="184"/>
      <c r="GWC148" s="184"/>
      <c r="GWD148" s="184"/>
      <c r="GWE148" s="184"/>
      <c r="GWF148" s="184"/>
      <c r="GWG148" s="184"/>
      <c r="GWH148" s="184"/>
      <c r="GWI148" s="184"/>
      <c r="GWJ148" s="184"/>
      <c r="GWK148" s="184"/>
      <c r="GWL148" s="184"/>
      <c r="GWM148" s="184"/>
      <c r="GWN148" s="184"/>
      <c r="GWO148" s="184"/>
      <c r="GWP148" s="184"/>
      <c r="GWQ148" s="184"/>
      <c r="GWR148" s="184"/>
      <c r="GWS148" s="184"/>
      <c r="GWT148" s="184"/>
      <c r="GWU148" s="184"/>
      <c r="GWV148" s="184"/>
      <c r="GWW148" s="184"/>
      <c r="GWX148" s="184"/>
      <c r="GWY148" s="184"/>
      <c r="GWZ148" s="184"/>
      <c r="GXA148" s="184"/>
      <c r="GXB148" s="184"/>
      <c r="GXC148" s="184"/>
      <c r="GXD148" s="184"/>
      <c r="GXE148" s="184"/>
      <c r="GXF148" s="184"/>
      <c r="GXG148" s="184"/>
      <c r="GXH148" s="184"/>
      <c r="GXI148" s="184"/>
      <c r="GXJ148" s="184"/>
      <c r="GXK148" s="184"/>
      <c r="GXL148" s="184"/>
      <c r="GXM148" s="184"/>
      <c r="GXN148" s="184"/>
      <c r="GXO148" s="184"/>
      <c r="GXP148" s="184"/>
      <c r="GXQ148" s="184"/>
      <c r="GXR148" s="184"/>
      <c r="GXS148" s="184"/>
      <c r="GXT148" s="184"/>
      <c r="GXU148" s="184"/>
      <c r="GXV148" s="184"/>
      <c r="GXW148" s="184"/>
      <c r="GXX148" s="184"/>
      <c r="GXY148" s="184"/>
      <c r="GXZ148" s="184"/>
      <c r="GYA148" s="184"/>
      <c r="GYB148" s="184"/>
      <c r="GYC148" s="184"/>
      <c r="GYD148" s="184"/>
      <c r="GYE148" s="184"/>
      <c r="GYF148" s="184"/>
      <c r="GYG148" s="184"/>
      <c r="GYH148" s="184"/>
      <c r="GYI148" s="184"/>
      <c r="GYJ148" s="184"/>
      <c r="GYK148" s="184"/>
      <c r="GYL148" s="184"/>
      <c r="GYM148" s="184"/>
      <c r="GYN148" s="184"/>
      <c r="GYO148" s="184"/>
      <c r="GYP148" s="184"/>
      <c r="GYQ148" s="184"/>
      <c r="GYR148" s="184"/>
      <c r="GYS148" s="184"/>
      <c r="GYT148" s="184"/>
      <c r="GYU148" s="184"/>
      <c r="GYV148" s="184"/>
      <c r="GYW148" s="184"/>
      <c r="GYX148" s="184"/>
      <c r="GYY148" s="184"/>
      <c r="GYZ148" s="184"/>
      <c r="GZA148" s="184"/>
      <c r="GZB148" s="184"/>
      <c r="GZC148" s="184"/>
      <c r="GZD148" s="184"/>
      <c r="GZE148" s="184"/>
      <c r="GZF148" s="184"/>
      <c r="GZG148" s="184"/>
      <c r="GZH148" s="184"/>
      <c r="GZI148" s="184"/>
      <c r="GZJ148" s="184"/>
      <c r="GZK148" s="184"/>
      <c r="GZL148" s="184"/>
      <c r="GZM148" s="184"/>
      <c r="GZN148" s="184"/>
      <c r="GZO148" s="184"/>
      <c r="GZP148" s="184"/>
      <c r="GZQ148" s="184"/>
      <c r="GZR148" s="184"/>
      <c r="GZS148" s="184"/>
      <c r="GZT148" s="184"/>
      <c r="GZU148" s="184"/>
      <c r="GZV148" s="184"/>
      <c r="GZW148" s="184"/>
      <c r="GZX148" s="184"/>
      <c r="GZY148" s="184"/>
      <c r="GZZ148" s="184"/>
      <c r="HAA148" s="184"/>
      <c r="HAB148" s="184"/>
      <c r="HAC148" s="184"/>
      <c r="HAD148" s="184"/>
      <c r="HAE148" s="184"/>
      <c r="HAF148" s="184"/>
      <c r="HAG148" s="184"/>
      <c r="HAH148" s="184"/>
      <c r="HAI148" s="184"/>
      <c r="HAJ148" s="184"/>
      <c r="HAK148" s="184"/>
      <c r="HAL148" s="184"/>
      <c r="HAM148" s="184"/>
      <c r="HAN148" s="184"/>
      <c r="HAO148" s="184"/>
      <c r="HAP148" s="184"/>
      <c r="HAQ148" s="184"/>
      <c r="HAR148" s="184"/>
      <c r="HAS148" s="184"/>
      <c r="HAT148" s="184"/>
      <c r="HAU148" s="184"/>
      <c r="HAV148" s="184"/>
      <c r="HAW148" s="184"/>
      <c r="HAX148" s="184"/>
      <c r="HAY148" s="184"/>
      <c r="HAZ148" s="184"/>
      <c r="HBA148" s="184"/>
      <c r="HBB148" s="184"/>
      <c r="HBC148" s="184"/>
      <c r="HBD148" s="184"/>
      <c r="HBE148" s="184"/>
      <c r="HBF148" s="184"/>
      <c r="HBG148" s="184"/>
      <c r="HBH148" s="184"/>
      <c r="HBI148" s="184"/>
      <c r="HBJ148" s="184"/>
      <c r="HBK148" s="184"/>
      <c r="HBL148" s="184"/>
      <c r="HBM148" s="184"/>
      <c r="HBN148" s="184"/>
      <c r="HBO148" s="184"/>
      <c r="HBP148" s="184"/>
      <c r="HBQ148" s="184"/>
      <c r="HBR148" s="184"/>
      <c r="HBS148" s="184"/>
      <c r="HBT148" s="184"/>
      <c r="HBU148" s="184"/>
      <c r="HBV148" s="184"/>
      <c r="HBW148" s="184"/>
      <c r="HBX148" s="184"/>
      <c r="HBY148" s="184"/>
      <c r="HBZ148" s="184"/>
      <c r="HCA148" s="184"/>
      <c r="HCB148" s="184"/>
      <c r="HCC148" s="184"/>
      <c r="HCD148" s="184"/>
      <c r="HCE148" s="184"/>
      <c r="HCF148" s="184"/>
      <c r="HCG148" s="184"/>
      <c r="HCH148" s="184"/>
      <c r="HCI148" s="184"/>
      <c r="HCJ148" s="184"/>
      <c r="HCK148" s="184"/>
      <c r="HCL148" s="184"/>
      <c r="HCM148" s="184"/>
      <c r="HCN148" s="184"/>
      <c r="HCO148" s="184"/>
      <c r="HCP148" s="184"/>
      <c r="HCQ148" s="184"/>
      <c r="HCR148" s="184"/>
      <c r="HCS148" s="184"/>
      <c r="HCT148" s="184"/>
      <c r="HCU148" s="184"/>
      <c r="HCV148" s="184"/>
      <c r="HCW148" s="184"/>
      <c r="HCX148" s="184"/>
      <c r="HCY148" s="184"/>
      <c r="HCZ148" s="184"/>
      <c r="HDA148" s="184"/>
      <c r="HDB148" s="184"/>
      <c r="HDC148" s="184"/>
      <c r="HDD148" s="184"/>
      <c r="HDE148" s="184"/>
      <c r="HDF148" s="184"/>
      <c r="HDG148" s="184"/>
      <c r="HDH148" s="184"/>
      <c r="HDI148" s="184"/>
      <c r="HDJ148" s="184"/>
      <c r="HDK148" s="184"/>
      <c r="HDL148" s="184"/>
      <c r="HDM148" s="184"/>
      <c r="HDN148" s="184"/>
      <c r="HDO148" s="184"/>
      <c r="HDP148" s="184"/>
      <c r="HDQ148" s="184"/>
      <c r="HDR148" s="184"/>
      <c r="HDS148" s="184"/>
      <c r="HDT148" s="184"/>
      <c r="HDU148" s="184"/>
      <c r="HDV148" s="184"/>
      <c r="HDW148" s="184"/>
      <c r="HDX148" s="184"/>
      <c r="HDY148" s="184"/>
      <c r="HDZ148" s="184"/>
      <c r="HEA148" s="184"/>
      <c r="HEB148" s="184"/>
      <c r="HEC148" s="184"/>
      <c r="HED148" s="184"/>
      <c r="HEE148" s="184"/>
      <c r="HEF148" s="184"/>
      <c r="HEG148" s="184"/>
      <c r="HEH148" s="184"/>
      <c r="HEI148" s="184"/>
      <c r="HEJ148" s="184"/>
      <c r="HEK148" s="184"/>
      <c r="HEL148" s="184"/>
      <c r="HEM148" s="184"/>
      <c r="HEN148" s="184"/>
      <c r="HEO148" s="184"/>
      <c r="HEP148" s="184"/>
      <c r="HEQ148" s="184"/>
      <c r="HER148" s="184"/>
      <c r="HES148" s="184"/>
      <c r="HET148" s="184"/>
      <c r="HEU148" s="184"/>
      <c r="HEV148" s="184"/>
      <c r="HEW148" s="184"/>
      <c r="HEX148" s="184"/>
      <c r="HEY148" s="184"/>
      <c r="HEZ148" s="184"/>
      <c r="HFA148" s="184"/>
      <c r="HFB148" s="184"/>
      <c r="HFC148" s="184"/>
      <c r="HFD148" s="184"/>
      <c r="HFE148" s="184"/>
      <c r="HFF148" s="184"/>
      <c r="HFG148" s="184"/>
      <c r="HFH148" s="184"/>
      <c r="HFI148" s="184"/>
      <c r="HFJ148" s="184"/>
      <c r="HFK148" s="184"/>
      <c r="HFL148" s="184"/>
      <c r="HFM148" s="184"/>
      <c r="HFN148" s="184"/>
      <c r="HFO148" s="184"/>
      <c r="HFP148" s="184"/>
      <c r="HFQ148" s="184"/>
      <c r="HFR148" s="184"/>
      <c r="HFS148" s="184"/>
      <c r="HFT148" s="184"/>
      <c r="HFU148" s="184"/>
      <c r="HFV148" s="184"/>
      <c r="HFW148" s="184"/>
      <c r="HFX148" s="184"/>
      <c r="HFY148" s="184"/>
      <c r="HFZ148" s="184"/>
      <c r="HGA148" s="184"/>
      <c r="HGB148" s="184"/>
      <c r="HGC148" s="184"/>
      <c r="HGD148" s="184"/>
      <c r="HGE148" s="184"/>
      <c r="HGF148" s="184"/>
      <c r="HGG148" s="184"/>
      <c r="HGH148" s="184"/>
      <c r="HGI148" s="184"/>
      <c r="HGJ148" s="184"/>
      <c r="HGK148" s="184"/>
      <c r="HGL148" s="184"/>
      <c r="HGM148" s="184"/>
      <c r="HGN148" s="184"/>
      <c r="HGO148" s="184"/>
      <c r="HGP148" s="184"/>
      <c r="HGQ148" s="184"/>
      <c r="HGR148" s="184"/>
      <c r="HGS148" s="184"/>
      <c r="HGT148" s="184"/>
      <c r="HGU148" s="184"/>
      <c r="HGV148" s="184"/>
      <c r="HGW148" s="184"/>
      <c r="HGX148" s="184"/>
      <c r="HGY148" s="184"/>
      <c r="HGZ148" s="184"/>
      <c r="HHA148" s="184"/>
      <c r="HHB148" s="184"/>
      <c r="HHC148" s="184"/>
      <c r="HHD148" s="184"/>
      <c r="HHE148" s="184"/>
      <c r="HHF148" s="184"/>
      <c r="HHG148" s="184"/>
      <c r="HHH148" s="184"/>
      <c r="HHI148" s="184"/>
      <c r="HHJ148" s="184"/>
      <c r="HHK148" s="184"/>
      <c r="HHL148" s="184"/>
      <c r="HHM148" s="184"/>
      <c r="HHN148" s="184"/>
      <c r="HHO148" s="184"/>
      <c r="HHP148" s="184"/>
      <c r="HHQ148" s="184"/>
      <c r="HHR148" s="184"/>
      <c r="HHS148" s="184"/>
      <c r="HHT148" s="184"/>
      <c r="HHU148" s="184"/>
      <c r="HHV148" s="184"/>
      <c r="HHW148" s="184"/>
      <c r="HHX148" s="184"/>
      <c r="HHY148" s="184"/>
      <c r="HHZ148" s="184"/>
      <c r="HIA148" s="184"/>
      <c r="HIB148" s="184"/>
      <c r="HIC148" s="184"/>
      <c r="HID148" s="184"/>
      <c r="HIE148" s="184"/>
      <c r="HIF148" s="184"/>
      <c r="HIG148" s="184"/>
      <c r="HIH148" s="184"/>
      <c r="HII148" s="184"/>
      <c r="HIJ148" s="184"/>
      <c r="HIK148" s="184"/>
      <c r="HIL148" s="184"/>
      <c r="HIM148" s="184"/>
      <c r="HIN148" s="184"/>
      <c r="HIO148" s="184"/>
      <c r="HIP148" s="184"/>
      <c r="HIQ148" s="184"/>
      <c r="HIR148" s="184"/>
      <c r="HIS148" s="184"/>
      <c r="HIT148" s="184"/>
      <c r="HIU148" s="184"/>
      <c r="HIV148" s="184"/>
      <c r="HIW148" s="184"/>
      <c r="HIX148" s="184"/>
      <c r="HIY148" s="184"/>
      <c r="HIZ148" s="184"/>
      <c r="HJA148" s="184"/>
      <c r="HJB148" s="184"/>
      <c r="HJC148" s="184"/>
      <c r="HJD148" s="184"/>
      <c r="HJE148" s="184"/>
      <c r="HJF148" s="184"/>
      <c r="HJG148" s="184"/>
      <c r="HJH148" s="184"/>
      <c r="HJI148" s="184"/>
      <c r="HJJ148" s="184"/>
      <c r="HJK148" s="184"/>
      <c r="HJL148" s="184"/>
      <c r="HJM148" s="184"/>
      <c r="HJN148" s="184"/>
      <c r="HJO148" s="184"/>
      <c r="HJP148" s="184"/>
      <c r="HJQ148" s="184"/>
      <c r="HJR148" s="184"/>
      <c r="HJS148" s="184"/>
      <c r="HJT148" s="184"/>
      <c r="HJU148" s="184"/>
      <c r="HJV148" s="184"/>
      <c r="HJW148" s="184"/>
      <c r="HJX148" s="184"/>
      <c r="HJY148" s="184"/>
      <c r="HJZ148" s="184"/>
      <c r="HKA148" s="184"/>
      <c r="HKB148" s="184"/>
      <c r="HKC148" s="184"/>
      <c r="HKD148" s="184"/>
      <c r="HKE148" s="184"/>
      <c r="HKF148" s="184"/>
      <c r="HKG148" s="184"/>
      <c r="HKH148" s="184"/>
      <c r="HKI148" s="184"/>
      <c r="HKJ148" s="184"/>
      <c r="HKK148" s="184"/>
      <c r="HKL148" s="184"/>
      <c r="HKM148" s="184"/>
      <c r="HKN148" s="184"/>
      <c r="HKO148" s="184"/>
      <c r="HKP148" s="184"/>
      <c r="HKQ148" s="184"/>
      <c r="HKR148" s="184"/>
      <c r="HKS148" s="184"/>
      <c r="HKT148" s="184"/>
      <c r="HKU148" s="184"/>
      <c r="HKV148" s="184"/>
      <c r="HKW148" s="184"/>
      <c r="HKX148" s="184"/>
      <c r="HKY148" s="184"/>
      <c r="HKZ148" s="184"/>
      <c r="HLA148" s="184"/>
      <c r="HLB148" s="184"/>
      <c r="HLC148" s="184"/>
      <c r="HLD148" s="184"/>
      <c r="HLE148" s="184"/>
      <c r="HLF148" s="184"/>
      <c r="HLG148" s="184"/>
      <c r="HLH148" s="184"/>
      <c r="HLI148" s="184"/>
      <c r="HLJ148" s="184"/>
      <c r="HLK148" s="184"/>
      <c r="HLL148" s="184"/>
      <c r="HLM148" s="184"/>
      <c r="HLN148" s="184"/>
      <c r="HLO148" s="184"/>
      <c r="HLP148" s="184"/>
      <c r="HLQ148" s="184"/>
      <c r="HLR148" s="184"/>
      <c r="HLS148" s="184"/>
      <c r="HLT148" s="184"/>
      <c r="HLU148" s="184"/>
      <c r="HLV148" s="184"/>
      <c r="HLW148" s="184"/>
      <c r="HLX148" s="184"/>
      <c r="HLY148" s="184"/>
      <c r="HLZ148" s="184"/>
      <c r="HMA148" s="184"/>
      <c r="HMB148" s="184"/>
      <c r="HMC148" s="184"/>
      <c r="HMD148" s="184"/>
      <c r="HME148" s="184"/>
      <c r="HMF148" s="184"/>
      <c r="HMG148" s="184"/>
      <c r="HMH148" s="184"/>
      <c r="HMI148" s="184"/>
      <c r="HMJ148" s="184"/>
      <c r="HMK148" s="184"/>
      <c r="HML148" s="184"/>
      <c r="HMM148" s="184"/>
      <c r="HMN148" s="184"/>
      <c r="HMO148" s="184"/>
      <c r="HMP148" s="184"/>
      <c r="HMQ148" s="184"/>
      <c r="HMR148" s="184"/>
      <c r="HMS148" s="184"/>
      <c r="HMT148" s="184"/>
      <c r="HMU148" s="184"/>
      <c r="HMV148" s="184"/>
      <c r="HMW148" s="184"/>
      <c r="HMX148" s="184"/>
      <c r="HMY148" s="184"/>
      <c r="HMZ148" s="184"/>
      <c r="HNA148" s="184"/>
      <c r="HNB148" s="184"/>
      <c r="HNC148" s="184"/>
      <c r="HND148" s="184"/>
      <c r="HNE148" s="184"/>
      <c r="HNF148" s="184"/>
      <c r="HNG148" s="184"/>
      <c r="HNH148" s="184"/>
      <c r="HNI148" s="184"/>
      <c r="HNJ148" s="184"/>
      <c r="HNK148" s="184"/>
      <c r="HNL148" s="184"/>
      <c r="HNM148" s="184"/>
      <c r="HNN148" s="184"/>
      <c r="HNO148" s="184"/>
      <c r="HNP148" s="184"/>
      <c r="HNQ148" s="184"/>
      <c r="HNR148" s="184"/>
      <c r="HNS148" s="184"/>
      <c r="HNT148" s="184"/>
      <c r="HNU148" s="184"/>
      <c r="HNV148" s="184"/>
      <c r="HNW148" s="184"/>
      <c r="HNX148" s="184"/>
      <c r="HNY148" s="184"/>
      <c r="HNZ148" s="184"/>
      <c r="HOA148" s="184"/>
      <c r="HOB148" s="184"/>
      <c r="HOC148" s="184"/>
      <c r="HOD148" s="184"/>
      <c r="HOE148" s="184"/>
      <c r="HOF148" s="184"/>
      <c r="HOG148" s="184"/>
      <c r="HOH148" s="184"/>
      <c r="HOI148" s="184"/>
      <c r="HOJ148" s="184"/>
      <c r="HOK148" s="184"/>
      <c r="HOL148" s="184"/>
      <c r="HOM148" s="184"/>
      <c r="HON148" s="184"/>
      <c r="HOO148" s="184"/>
      <c r="HOP148" s="184"/>
      <c r="HOQ148" s="184"/>
      <c r="HOR148" s="184"/>
      <c r="HOS148" s="184"/>
      <c r="HOT148" s="184"/>
      <c r="HOU148" s="184"/>
      <c r="HOV148" s="184"/>
      <c r="HOW148" s="184"/>
      <c r="HOX148" s="184"/>
      <c r="HOY148" s="184"/>
      <c r="HOZ148" s="184"/>
      <c r="HPA148" s="184"/>
      <c r="HPB148" s="184"/>
      <c r="HPC148" s="184"/>
      <c r="HPD148" s="184"/>
      <c r="HPE148" s="184"/>
      <c r="HPF148" s="184"/>
      <c r="HPG148" s="184"/>
      <c r="HPH148" s="184"/>
      <c r="HPI148" s="184"/>
      <c r="HPJ148" s="184"/>
      <c r="HPK148" s="184"/>
      <c r="HPL148" s="184"/>
      <c r="HPM148" s="184"/>
      <c r="HPN148" s="184"/>
      <c r="HPO148" s="184"/>
      <c r="HPP148" s="184"/>
      <c r="HPQ148" s="184"/>
      <c r="HPR148" s="184"/>
      <c r="HPS148" s="184"/>
      <c r="HPT148" s="184"/>
      <c r="HPU148" s="184"/>
      <c r="HPV148" s="184"/>
      <c r="HPW148" s="184"/>
      <c r="HPX148" s="184"/>
      <c r="HPY148" s="184"/>
      <c r="HPZ148" s="184"/>
      <c r="HQA148" s="184"/>
      <c r="HQB148" s="184"/>
      <c r="HQC148" s="184"/>
      <c r="HQD148" s="184"/>
      <c r="HQE148" s="184"/>
      <c r="HQF148" s="184"/>
      <c r="HQG148" s="184"/>
      <c r="HQH148" s="184"/>
      <c r="HQI148" s="184"/>
      <c r="HQJ148" s="184"/>
      <c r="HQK148" s="184"/>
      <c r="HQL148" s="184"/>
      <c r="HQM148" s="184"/>
      <c r="HQN148" s="184"/>
      <c r="HQO148" s="184"/>
      <c r="HQP148" s="184"/>
      <c r="HQQ148" s="184"/>
      <c r="HQR148" s="184"/>
      <c r="HQS148" s="184"/>
      <c r="HQT148" s="184"/>
      <c r="HQU148" s="184"/>
      <c r="HQV148" s="184"/>
      <c r="HQW148" s="184"/>
      <c r="HQX148" s="184"/>
      <c r="HQY148" s="184"/>
      <c r="HQZ148" s="184"/>
      <c r="HRA148" s="184"/>
      <c r="HRB148" s="184"/>
      <c r="HRC148" s="184"/>
      <c r="HRD148" s="184"/>
      <c r="HRE148" s="184"/>
      <c r="HRF148" s="184"/>
      <c r="HRG148" s="184"/>
      <c r="HRH148" s="184"/>
      <c r="HRI148" s="184"/>
      <c r="HRJ148" s="184"/>
      <c r="HRK148" s="184"/>
      <c r="HRL148" s="184"/>
      <c r="HRM148" s="184"/>
      <c r="HRN148" s="184"/>
      <c r="HRO148" s="184"/>
      <c r="HRP148" s="184"/>
      <c r="HRQ148" s="184"/>
      <c r="HRR148" s="184"/>
      <c r="HRS148" s="184"/>
      <c r="HRT148" s="184"/>
      <c r="HRU148" s="184"/>
      <c r="HRV148" s="184"/>
      <c r="HRW148" s="184"/>
      <c r="HRX148" s="184"/>
      <c r="HRY148" s="184"/>
      <c r="HRZ148" s="184"/>
      <c r="HSA148" s="184"/>
      <c r="HSB148" s="184"/>
      <c r="HSC148" s="184"/>
      <c r="HSD148" s="184"/>
      <c r="HSE148" s="184"/>
      <c r="HSF148" s="184"/>
      <c r="HSG148" s="184"/>
      <c r="HSH148" s="184"/>
      <c r="HSI148" s="184"/>
      <c r="HSJ148" s="184"/>
      <c r="HSK148" s="184"/>
      <c r="HSL148" s="184"/>
      <c r="HSM148" s="184"/>
      <c r="HSN148" s="184"/>
      <c r="HSO148" s="184"/>
      <c r="HSP148" s="184"/>
      <c r="HSQ148" s="184"/>
      <c r="HSR148" s="184"/>
      <c r="HSS148" s="184"/>
      <c r="HST148" s="184"/>
      <c r="HSU148" s="184"/>
      <c r="HSV148" s="184"/>
      <c r="HSW148" s="184"/>
      <c r="HSX148" s="184"/>
      <c r="HSY148" s="184"/>
      <c r="HSZ148" s="184"/>
      <c r="HTA148" s="184"/>
      <c r="HTB148" s="184"/>
      <c r="HTC148" s="184"/>
      <c r="HTD148" s="184"/>
      <c r="HTE148" s="184"/>
      <c r="HTF148" s="184"/>
      <c r="HTG148" s="184"/>
      <c r="HTH148" s="184"/>
      <c r="HTI148" s="184"/>
      <c r="HTJ148" s="184"/>
      <c r="HTK148" s="184"/>
      <c r="HTL148" s="184"/>
      <c r="HTM148" s="184"/>
      <c r="HTN148" s="184"/>
      <c r="HTO148" s="184"/>
      <c r="HTP148" s="184"/>
      <c r="HTQ148" s="184"/>
      <c r="HTR148" s="184"/>
      <c r="HTS148" s="184"/>
      <c r="HTT148" s="184"/>
      <c r="HTU148" s="184"/>
      <c r="HTV148" s="184"/>
      <c r="HTW148" s="184"/>
      <c r="HTX148" s="184"/>
      <c r="HTY148" s="184"/>
      <c r="HTZ148" s="184"/>
      <c r="HUA148" s="184"/>
      <c r="HUB148" s="184"/>
      <c r="HUC148" s="184"/>
      <c r="HUD148" s="184"/>
      <c r="HUE148" s="184"/>
      <c r="HUF148" s="184"/>
      <c r="HUG148" s="184"/>
      <c r="HUH148" s="184"/>
      <c r="HUI148" s="184"/>
      <c r="HUJ148" s="184"/>
      <c r="HUK148" s="184"/>
      <c r="HUL148" s="184"/>
      <c r="HUM148" s="184"/>
      <c r="HUN148" s="184"/>
      <c r="HUO148" s="184"/>
      <c r="HUP148" s="184"/>
      <c r="HUQ148" s="184"/>
      <c r="HUR148" s="184"/>
      <c r="HUS148" s="184"/>
      <c r="HUT148" s="184"/>
      <c r="HUU148" s="184"/>
      <c r="HUV148" s="184"/>
      <c r="HUW148" s="184"/>
      <c r="HUX148" s="184"/>
      <c r="HUY148" s="184"/>
      <c r="HUZ148" s="184"/>
      <c r="HVA148" s="184"/>
      <c r="HVB148" s="184"/>
      <c r="HVC148" s="184"/>
      <c r="HVD148" s="184"/>
      <c r="HVE148" s="184"/>
      <c r="HVF148" s="184"/>
      <c r="HVG148" s="184"/>
      <c r="HVH148" s="184"/>
      <c r="HVI148" s="184"/>
      <c r="HVJ148" s="184"/>
      <c r="HVK148" s="184"/>
      <c r="HVL148" s="184"/>
      <c r="HVM148" s="184"/>
      <c r="HVN148" s="184"/>
      <c r="HVO148" s="184"/>
      <c r="HVP148" s="184"/>
      <c r="HVQ148" s="184"/>
      <c r="HVR148" s="184"/>
      <c r="HVS148" s="184"/>
      <c r="HVT148" s="184"/>
      <c r="HVU148" s="184"/>
      <c r="HVV148" s="184"/>
      <c r="HVW148" s="184"/>
      <c r="HVX148" s="184"/>
      <c r="HVY148" s="184"/>
      <c r="HVZ148" s="184"/>
      <c r="HWA148" s="184"/>
      <c r="HWB148" s="184"/>
      <c r="HWC148" s="184"/>
      <c r="HWD148" s="184"/>
      <c r="HWE148" s="184"/>
      <c r="HWF148" s="184"/>
      <c r="HWG148" s="184"/>
      <c r="HWH148" s="184"/>
      <c r="HWI148" s="184"/>
      <c r="HWJ148" s="184"/>
      <c r="HWK148" s="184"/>
      <c r="HWL148" s="184"/>
      <c r="HWM148" s="184"/>
      <c r="HWN148" s="184"/>
      <c r="HWO148" s="184"/>
      <c r="HWP148" s="184"/>
      <c r="HWQ148" s="184"/>
      <c r="HWR148" s="184"/>
      <c r="HWS148" s="184"/>
      <c r="HWT148" s="184"/>
      <c r="HWU148" s="184"/>
      <c r="HWV148" s="184"/>
      <c r="HWW148" s="184"/>
      <c r="HWX148" s="184"/>
      <c r="HWY148" s="184"/>
      <c r="HWZ148" s="184"/>
      <c r="HXA148" s="184"/>
      <c r="HXB148" s="184"/>
      <c r="HXC148" s="184"/>
      <c r="HXD148" s="184"/>
      <c r="HXE148" s="184"/>
      <c r="HXF148" s="184"/>
      <c r="HXG148" s="184"/>
      <c r="HXH148" s="184"/>
      <c r="HXI148" s="184"/>
      <c r="HXJ148" s="184"/>
      <c r="HXK148" s="184"/>
      <c r="HXL148" s="184"/>
      <c r="HXM148" s="184"/>
      <c r="HXN148" s="184"/>
      <c r="HXO148" s="184"/>
      <c r="HXP148" s="184"/>
      <c r="HXQ148" s="184"/>
      <c r="HXR148" s="184"/>
      <c r="HXS148" s="184"/>
      <c r="HXT148" s="184"/>
      <c r="HXU148" s="184"/>
      <c r="HXV148" s="184"/>
      <c r="HXW148" s="184"/>
      <c r="HXX148" s="184"/>
      <c r="HXY148" s="184"/>
      <c r="HXZ148" s="184"/>
      <c r="HYA148" s="184"/>
      <c r="HYB148" s="184"/>
      <c r="HYC148" s="184"/>
      <c r="HYD148" s="184"/>
      <c r="HYE148" s="184"/>
      <c r="HYF148" s="184"/>
      <c r="HYG148" s="184"/>
      <c r="HYH148" s="184"/>
      <c r="HYI148" s="184"/>
      <c r="HYJ148" s="184"/>
      <c r="HYK148" s="184"/>
      <c r="HYL148" s="184"/>
      <c r="HYM148" s="184"/>
      <c r="HYN148" s="184"/>
      <c r="HYO148" s="184"/>
      <c r="HYP148" s="184"/>
      <c r="HYQ148" s="184"/>
      <c r="HYR148" s="184"/>
      <c r="HYS148" s="184"/>
      <c r="HYT148" s="184"/>
      <c r="HYU148" s="184"/>
      <c r="HYV148" s="184"/>
      <c r="HYW148" s="184"/>
      <c r="HYX148" s="184"/>
      <c r="HYY148" s="184"/>
      <c r="HYZ148" s="184"/>
      <c r="HZA148" s="184"/>
      <c r="HZB148" s="184"/>
      <c r="HZC148" s="184"/>
      <c r="HZD148" s="184"/>
      <c r="HZE148" s="184"/>
      <c r="HZF148" s="184"/>
      <c r="HZG148" s="184"/>
      <c r="HZH148" s="184"/>
      <c r="HZI148" s="184"/>
      <c r="HZJ148" s="184"/>
      <c r="HZK148" s="184"/>
      <c r="HZL148" s="184"/>
      <c r="HZM148" s="184"/>
      <c r="HZN148" s="184"/>
      <c r="HZO148" s="184"/>
      <c r="HZP148" s="184"/>
      <c r="HZQ148" s="184"/>
      <c r="HZR148" s="184"/>
      <c r="HZS148" s="184"/>
      <c r="HZT148" s="184"/>
      <c r="HZU148" s="184"/>
      <c r="HZV148" s="184"/>
      <c r="HZW148" s="184"/>
      <c r="HZX148" s="184"/>
      <c r="HZY148" s="184"/>
      <c r="HZZ148" s="184"/>
      <c r="IAA148" s="184"/>
      <c r="IAB148" s="184"/>
      <c r="IAC148" s="184"/>
      <c r="IAD148" s="184"/>
      <c r="IAE148" s="184"/>
      <c r="IAF148" s="184"/>
      <c r="IAG148" s="184"/>
      <c r="IAH148" s="184"/>
      <c r="IAI148" s="184"/>
      <c r="IAJ148" s="184"/>
      <c r="IAK148" s="184"/>
      <c r="IAL148" s="184"/>
      <c r="IAM148" s="184"/>
      <c r="IAN148" s="184"/>
      <c r="IAO148" s="184"/>
      <c r="IAP148" s="184"/>
      <c r="IAQ148" s="184"/>
      <c r="IAR148" s="184"/>
      <c r="IAS148" s="184"/>
      <c r="IAT148" s="184"/>
      <c r="IAU148" s="184"/>
      <c r="IAV148" s="184"/>
      <c r="IAW148" s="184"/>
      <c r="IAX148" s="184"/>
      <c r="IAY148" s="184"/>
      <c r="IAZ148" s="184"/>
      <c r="IBA148" s="184"/>
      <c r="IBB148" s="184"/>
      <c r="IBC148" s="184"/>
      <c r="IBD148" s="184"/>
      <c r="IBE148" s="184"/>
      <c r="IBF148" s="184"/>
      <c r="IBG148" s="184"/>
      <c r="IBH148" s="184"/>
      <c r="IBI148" s="184"/>
      <c r="IBJ148" s="184"/>
      <c r="IBK148" s="184"/>
      <c r="IBL148" s="184"/>
      <c r="IBM148" s="184"/>
      <c r="IBN148" s="184"/>
      <c r="IBO148" s="184"/>
      <c r="IBP148" s="184"/>
      <c r="IBQ148" s="184"/>
      <c r="IBR148" s="184"/>
      <c r="IBS148" s="184"/>
      <c r="IBT148" s="184"/>
      <c r="IBU148" s="184"/>
      <c r="IBV148" s="184"/>
      <c r="IBW148" s="184"/>
      <c r="IBX148" s="184"/>
      <c r="IBY148" s="184"/>
      <c r="IBZ148" s="184"/>
      <c r="ICA148" s="184"/>
      <c r="ICB148" s="184"/>
      <c r="ICC148" s="184"/>
      <c r="ICD148" s="184"/>
      <c r="ICE148" s="184"/>
      <c r="ICF148" s="184"/>
      <c r="ICG148" s="184"/>
      <c r="ICH148" s="184"/>
      <c r="ICI148" s="184"/>
      <c r="ICJ148" s="184"/>
      <c r="ICK148" s="184"/>
      <c r="ICL148" s="184"/>
      <c r="ICM148" s="184"/>
      <c r="ICN148" s="184"/>
      <c r="ICO148" s="184"/>
      <c r="ICP148" s="184"/>
      <c r="ICQ148" s="184"/>
      <c r="ICR148" s="184"/>
      <c r="ICS148" s="184"/>
      <c r="ICT148" s="184"/>
      <c r="ICU148" s="184"/>
      <c r="ICV148" s="184"/>
      <c r="ICW148" s="184"/>
      <c r="ICX148" s="184"/>
      <c r="ICY148" s="184"/>
      <c r="ICZ148" s="184"/>
      <c r="IDA148" s="184"/>
      <c r="IDB148" s="184"/>
      <c r="IDC148" s="184"/>
      <c r="IDD148" s="184"/>
      <c r="IDE148" s="184"/>
      <c r="IDF148" s="184"/>
      <c r="IDG148" s="184"/>
      <c r="IDH148" s="184"/>
      <c r="IDI148" s="184"/>
      <c r="IDJ148" s="184"/>
      <c r="IDK148" s="184"/>
      <c r="IDL148" s="184"/>
      <c r="IDM148" s="184"/>
      <c r="IDN148" s="184"/>
      <c r="IDO148" s="184"/>
      <c r="IDP148" s="184"/>
      <c r="IDQ148" s="184"/>
      <c r="IDR148" s="184"/>
      <c r="IDS148" s="184"/>
      <c r="IDT148" s="184"/>
      <c r="IDU148" s="184"/>
      <c r="IDV148" s="184"/>
      <c r="IDW148" s="184"/>
      <c r="IDX148" s="184"/>
      <c r="IDY148" s="184"/>
      <c r="IDZ148" s="184"/>
      <c r="IEA148" s="184"/>
      <c r="IEB148" s="184"/>
      <c r="IEC148" s="184"/>
      <c r="IED148" s="184"/>
      <c r="IEE148" s="184"/>
      <c r="IEF148" s="184"/>
      <c r="IEG148" s="184"/>
      <c r="IEH148" s="184"/>
      <c r="IEI148" s="184"/>
      <c r="IEJ148" s="184"/>
      <c r="IEK148" s="184"/>
      <c r="IEL148" s="184"/>
      <c r="IEM148" s="184"/>
      <c r="IEN148" s="184"/>
      <c r="IEO148" s="184"/>
      <c r="IEP148" s="184"/>
      <c r="IEQ148" s="184"/>
      <c r="IER148" s="184"/>
      <c r="IES148" s="184"/>
      <c r="IET148" s="184"/>
      <c r="IEU148" s="184"/>
      <c r="IEV148" s="184"/>
      <c r="IEW148" s="184"/>
      <c r="IEX148" s="184"/>
      <c r="IEY148" s="184"/>
      <c r="IEZ148" s="184"/>
      <c r="IFA148" s="184"/>
      <c r="IFB148" s="184"/>
      <c r="IFC148" s="184"/>
      <c r="IFD148" s="184"/>
      <c r="IFE148" s="184"/>
      <c r="IFF148" s="184"/>
      <c r="IFG148" s="184"/>
      <c r="IFH148" s="184"/>
      <c r="IFI148" s="184"/>
      <c r="IFJ148" s="184"/>
      <c r="IFK148" s="184"/>
      <c r="IFL148" s="184"/>
      <c r="IFM148" s="184"/>
      <c r="IFN148" s="184"/>
      <c r="IFO148" s="184"/>
      <c r="IFP148" s="184"/>
      <c r="IFQ148" s="184"/>
      <c r="IFR148" s="184"/>
      <c r="IFS148" s="184"/>
      <c r="IFT148" s="184"/>
      <c r="IFU148" s="184"/>
      <c r="IFV148" s="184"/>
      <c r="IFW148" s="184"/>
      <c r="IFX148" s="184"/>
      <c r="IFY148" s="184"/>
      <c r="IFZ148" s="184"/>
      <c r="IGA148" s="184"/>
      <c r="IGB148" s="184"/>
      <c r="IGC148" s="184"/>
      <c r="IGD148" s="184"/>
      <c r="IGE148" s="184"/>
      <c r="IGF148" s="184"/>
      <c r="IGG148" s="184"/>
      <c r="IGH148" s="184"/>
      <c r="IGI148" s="184"/>
      <c r="IGJ148" s="184"/>
      <c r="IGK148" s="184"/>
      <c r="IGL148" s="184"/>
      <c r="IGM148" s="184"/>
      <c r="IGN148" s="184"/>
      <c r="IGO148" s="184"/>
      <c r="IGP148" s="184"/>
      <c r="IGQ148" s="184"/>
      <c r="IGR148" s="184"/>
      <c r="IGS148" s="184"/>
      <c r="IGT148" s="184"/>
      <c r="IGU148" s="184"/>
      <c r="IGV148" s="184"/>
      <c r="IGW148" s="184"/>
      <c r="IGX148" s="184"/>
      <c r="IGY148" s="184"/>
      <c r="IGZ148" s="184"/>
      <c r="IHA148" s="184"/>
      <c r="IHB148" s="184"/>
      <c r="IHC148" s="184"/>
      <c r="IHD148" s="184"/>
      <c r="IHE148" s="184"/>
      <c r="IHF148" s="184"/>
      <c r="IHG148" s="184"/>
      <c r="IHH148" s="184"/>
      <c r="IHI148" s="184"/>
      <c r="IHJ148" s="184"/>
      <c r="IHK148" s="184"/>
      <c r="IHL148" s="184"/>
      <c r="IHM148" s="184"/>
      <c r="IHN148" s="184"/>
      <c r="IHO148" s="184"/>
      <c r="IHP148" s="184"/>
      <c r="IHQ148" s="184"/>
      <c r="IHR148" s="184"/>
      <c r="IHS148" s="184"/>
      <c r="IHT148" s="184"/>
      <c r="IHU148" s="184"/>
      <c r="IHV148" s="184"/>
      <c r="IHW148" s="184"/>
      <c r="IHX148" s="184"/>
      <c r="IHY148" s="184"/>
      <c r="IHZ148" s="184"/>
      <c r="IIA148" s="184"/>
      <c r="IIB148" s="184"/>
      <c r="IIC148" s="184"/>
      <c r="IID148" s="184"/>
      <c r="IIE148" s="184"/>
      <c r="IIF148" s="184"/>
      <c r="IIG148" s="184"/>
      <c r="IIH148" s="184"/>
      <c r="III148" s="184"/>
      <c r="IIJ148" s="184"/>
      <c r="IIK148" s="184"/>
      <c r="IIL148" s="184"/>
      <c r="IIM148" s="184"/>
      <c r="IIN148" s="184"/>
      <c r="IIO148" s="184"/>
      <c r="IIP148" s="184"/>
      <c r="IIQ148" s="184"/>
      <c r="IIR148" s="184"/>
      <c r="IIS148" s="184"/>
      <c r="IIT148" s="184"/>
      <c r="IIU148" s="184"/>
      <c r="IIV148" s="184"/>
      <c r="IIW148" s="184"/>
      <c r="IIX148" s="184"/>
      <c r="IIY148" s="184"/>
      <c r="IIZ148" s="184"/>
      <c r="IJA148" s="184"/>
      <c r="IJB148" s="184"/>
      <c r="IJC148" s="184"/>
      <c r="IJD148" s="184"/>
      <c r="IJE148" s="184"/>
      <c r="IJF148" s="184"/>
      <c r="IJG148" s="184"/>
      <c r="IJH148" s="184"/>
      <c r="IJI148" s="184"/>
      <c r="IJJ148" s="184"/>
      <c r="IJK148" s="184"/>
      <c r="IJL148" s="184"/>
      <c r="IJM148" s="184"/>
      <c r="IJN148" s="184"/>
      <c r="IJO148" s="184"/>
      <c r="IJP148" s="184"/>
      <c r="IJQ148" s="184"/>
      <c r="IJR148" s="184"/>
      <c r="IJS148" s="184"/>
      <c r="IJT148" s="184"/>
      <c r="IJU148" s="184"/>
      <c r="IJV148" s="184"/>
      <c r="IJW148" s="184"/>
      <c r="IJX148" s="184"/>
      <c r="IJY148" s="184"/>
      <c r="IJZ148" s="184"/>
      <c r="IKA148" s="184"/>
      <c r="IKB148" s="184"/>
      <c r="IKC148" s="184"/>
      <c r="IKD148" s="184"/>
      <c r="IKE148" s="184"/>
      <c r="IKF148" s="184"/>
      <c r="IKG148" s="184"/>
      <c r="IKH148" s="184"/>
      <c r="IKI148" s="184"/>
      <c r="IKJ148" s="184"/>
      <c r="IKK148" s="184"/>
      <c r="IKL148" s="184"/>
      <c r="IKM148" s="184"/>
      <c r="IKN148" s="184"/>
      <c r="IKO148" s="184"/>
      <c r="IKP148" s="184"/>
      <c r="IKQ148" s="184"/>
      <c r="IKR148" s="184"/>
      <c r="IKS148" s="184"/>
      <c r="IKT148" s="184"/>
      <c r="IKU148" s="184"/>
      <c r="IKV148" s="184"/>
      <c r="IKW148" s="184"/>
      <c r="IKX148" s="184"/>
      <c r="IKY148" s="184"/>
      <c r="IKZ148" s="184"/>
      <c r="ILA148" s="184"/>
      <c r="ILB148" s="184"/>
      <c r="ILC148" s="184"/>
      <c r="ILD148" s="184"/>
      <c r="ILE148" s="184"/>
      <c r="ILF148" s="184"/>
      <c r="ILG148" s="184"/>
      <c r="ILH148" s="184"/>
      <c r="ILI148" s="184"/>
      <c r="ILJ148" s="184"/>
      <c r="ILK148" s="184"/>
      <c r="ILL148" s="184"/>
      <c r="ILM148" s="184"/>
      <c r="ILN148" s="184"/>
      <c r="ILO148" s="184"/>
      <c r="ILP148" s="184"/>
      <c r="ILQ148" s="184"/>
      <c r="ILR148" s="184"/>
      <c r="ILS148" s="184"/>
      <c r="ILT148" s="184"/>
      <c r="ILU148" s="184"/>
      <c r="ILV148" s="184"/>
      <c r="ILW148" s="184"/>
      <c r="ILX148" s="184"/>
      <c r="ILY148" s="184"/>
      <c r="ILZ148" s="184"/>
      <c r="IMA148" s="184"/>
      <c r="IMB148" s="184"/>
      <c r="IMC148" s="184"/>
      <c r="IMD148" s="184"/>
      <c r="IME148" s="184"/>
      <c r="IMF148" s="184"/>
      <c r="IMG148" s="184"/>
      <c r="IMH148" s="184"/>
      <c r="IMI148" s="184"/>
      <c r="IMJ148" s="184"/>
      <c r="IMK148" s="184"/>
      <c r="IML148" s="184"/>
      <c r="IMM148" s="184"/>
      <c r="IMN148" s="184"/>
      <c r="IMO148" s="184"/>
      <c r="IMP148" s="184"/>
      <c r="IMQ148" s="184"/>
      <c r="IMR148" s="184"/>
      <c r="IMS148" s="184"/>
      <c r="IMT148" s="184"/>
      <c r="IMU148" s="184"/>
      <c r="IMV148" s="184"/>
      <c r="IMW148" s="184"/>
      <c r="IMX148" s="184"/>
      <c r="IMY148" s="184"/>
      <c r="IMZ148" s="184"/>
      <c r="INA148" s="184"/>
      <c r="INB148" s="184"/>
      <c r="INC148" s="184"/>
      <c r="IND148" s="184"/>
      <c r="INE148" s="184"/>
      <c r="INF148" s="184"/>
      <c r="ING148" s="184"/>
      <c r="INH148" s="184"/>
      <c r="INI148" s="184"/>
      <c r="INJ148" s="184"/>
      <c r="INK148" s="184"/>
      <c r="INL148" s="184"/>
      <c r="INM148" s="184"/>
      <c r="INN148" s="184"/>
      <c r="INO148" s="184"/>
      <c r="INP148" s="184"/>
      <c r="INQ148" s="184"/>
      <c r="INR148" s="184"/>
      <c r="INS148" s="184"/>
      <c r="INT148" s="184"/>
      <c r="INU148" s="184"/>
      <c r="INV148" s="184"/>
      <c r="INW148" s="184"/>
      <c r="INX148" s="184"/>
      <c r="INY148" s="184"/>
      <c r="INZ148" s="184"/>
      <c r="IOA148" s="184"/>
      <c r="IOB148" s="184"/>
      <c r="IOC148" s="184"/>
      <c r="IOD148" s="184"/>
      <c r="IOE148" s="184"/>
      <c r="IOF148" s="184"/>
      <c r="IOG148" s="184"/>
      <c r="IOH148" s="184"/>
      <c r="IOI148" s="184"/>
      <c r="IOJ148" s="184"/>
      <c r="IOK148" s="184"/>
      <c r="IOL148" s="184"/>
      <c r="IOM148" s="184"/>
      <c r="ION148" s="184"/>
      <c r="IOO148" s="184"/>
      <c r="IOP148" s="184"/>
      <c r="IOQ148" s="184"/>
      <c r="IOR148" s="184"/>
      <c r="IOS148" s="184"/>
      <c r="IOT148" s="184"/>
      <c r="IOU148" s="184"/>
      <c r="IOV148" s="184"/>
      <c r="IOW148" s="184"/>
      <c r="IOX148" s="184"/>
      <c r="IOY148" s="184"/>
      <c r="IOZ148" s="184"/>
      <c r="IPA148" s="184"/>
      <c r="IPB148" s="184"/>
      <c r="IPC148" s="184"/>
      <c r="IPD148" s="184"/>
      <c r="IPE148" s="184"/>
      <c r="IPF148" s="184"/>
      <c r="IPG148" s="184"/>
      <c r="IPH148" s="184"/>
      <c r="IPI148" s="184"/>
      <c r="IPJ148" s="184"/>
      <c r="IPK148" s="184"/>
      <c r="IPL148" s="184"/>
      <c r="IPM148" s="184"/>
      <c r="IPN148" s="184"/>
      <c r="IPO148" s="184"/>
      <c r="IPP148" s="184"/>
      <c r="IPQ148" s="184"/>
      <c r="IPR148" s="184"/>
      <c r="IPS148" s="184"/>
      <c r="IPT148" s="184"/>
      <c r="IPU148" s="184"/>
      <c r="IPV148" s="184"/>
      <c r="IPW148" s="184"/>
      <c r="IPX148" s="184"/>
      <c r="IPY148" s="184"/>
      <c r="IPZ148" s="184"/>
      <c r="IQA148" s="184"/>
      <c r="IQB148" s="184"/>
      <c r="IQC148" s="184"/>
      <c r="IQD148" s="184"/>
      <c r="IQE148" s="184"/>
      <c r="IQF148" s="184"/>
      <c r="IQG148" s="184"/>
      <c r="IQH148" s="184"/>
      <c r="IQI148" s="184"/>
      <c r="IQJ148" s="184"/>
      <c r="IQK148" s="184"/>
      <c r="IQL148" s="184"/>
      <c r="IQM148" s="184"/>
      <c r="IQN148" s="184"/>
      <c r="IQO148" s="184"/>
      <c r="IQP148" s="184"/>
      <c r="IQQ148" s="184"/>
      <c r="IQR148" s="184"/>
      <c r="IQS148" s="184"/>
      <c r="IQT148" s="184"/>
      <c r="IQU148" s="184"/>
      <c r="IQV148" s="184"/>
      <c r="IQW148" s="184"/>
      <c r="IQX148" s="184"/>
      <c r="IQY148" s="184"/>
      <c r="IQZ148" s="184"/>
      <c r="IRA148" s="184"/>
      <c r="IRB148" s="184"/>
      <c r="IRC148" s="184"/>
      <c r="IRD148" s="184"/>
      <c r="IRE148" s="184"/>
      <c r="IRF148" s="184"/>
      <c r="IRG148" s="184"/>
      <c r="IRH148" s="184"/>
      <c r="IRI148" s="184"/>
      <c r="IRJ148" s="184"/>
      <c r="IRK148" s="184"/>
      <c r="IRL148" s="184"/>
      <c r="IRM148" s="184"/>
      <c r="IRN148" s="184"/>
      <c r="IRO148" s="184"/>
      <c r="IRP148" s="184"/>
      <c r="IRQ148" s="184"/>
      <c r="IRR148" s="184"/>
      <c r="IRS148" s="184"/>
      <c r="IRT148" s="184"/>
      <c r="IRU148" s="184"/>
      <c r="IRV148" s="184"/>
      <c r="IRW148" s="184"/>
      <c r="IRX148" s="184"/>
      <c r="IRY148" s="184"/>
      <c r="IRZ148" s="184"/>
      <c r="ISA148" s="184"/>
      <c r="ISB148" s="184"/>
      <c r="ISC148" s="184"/>
      <c r="ISD148" s="184"/>
      <c r="ISE148" s="184"/>
      <c r="ISF148" s="184"/>
      <c r="ISG148" s="184"/>
      <c r="ISH148" s="184"/>
      <c r="ISI148" s="184"/>
      <c r="ISJ148" s="184"/>
      <c r="ISK148" s="184"/>
      <c r="ISL148" s="184"/>
      <c r="ISM148" s="184"/>
      <c r="ISN148" s="184"/>
      <c r="ISO148" s="184"/>
      <c r="ISP148" s="184"/>
      <c r="ISQ148" s="184"/>
      <c r="ISR148" s="184"/>
      <c r="ISS148" s="184"/>
      <c r="IST148" s="184"/>
      <c r="ISU148" s="184"/>
      <c r="ISV148" s="184"/>
      <c r="ISW148" s="184"/>
      <c r="ISX148" s="184"/>
      <c r="ISY148" s="184"/>
      <c r="ISZ148" s="184"/>
      <c r="ITA148" s="184"/>
      <c r="ITB148" s="184"/>
      <c r="ITC148" s="184"/>
      <c r="ITD148" s="184"/>
      <c r="ITE148" s="184"/>
      <c r="ITF148" s="184"/>
      <c r="ITG148" s="184"/>
      <c r="ITH148" s="184"/>
      <c r="ITI148" s="184"/>
      <c r="ITJ148" s="184"/>
      <c r="ITK148" s="184"/>
      <c r="ITL148" s="184"/>
      <c r="ITM148" s="184"/>
      <c r="ITN148" s="184"/>
      <c r="ITO148" s="184"/>
      <c r="ITP148" s="184"/>
      <c r="ITQ148" s="184"/>
      <c r="ITR148" s="184"/>
      <c r="ITS148" s="184"/>
      <c r="ITT148" s="184"/>
      <c r="ITU148" s="184"/>
      <c r="ITV148" s="184"/>
      <c r="ITW148" s="184"/>
      <c r="ITX148" s="184"/>
      <c r="ITY148" s="184"/>
      <c r="ITZ148" s="184"/>
      <c r="IUA148" s="184"/>
      <c r="IUB148" s="184"/>
      <c r="IUC148" s="184"/>
      <c r="IUD148" s="184"/>
      <c r="IUE148" s="184"/>
      <c r="IUF148" s="184"/>
      <c r="IUG148" s="184"/>
      <c r="IUH148" s="184"/>
      <c r="IUI148" s="184"/>
      <c r="IUJ148" s="184"/>
      <c r="IUK148" s="184"/>
      <c r="IUL148" s="184"/>
      <c r="IUM148" s="184"/>
      <c r="IUN148" s="184"/>
      <c r="IUO148" s="184"/>
      <c r="IUP148" s="184"/>
      <c r="IUQ148" s="184"/>
      <c r="IUR148" s="184"/>
      <c r="IUS148" s="184"/>
    </row>
    <row r="149" spans="1:6649" s="183" customFormat="1" ht="27.75" customHeight="1" x14ac:dyDescent="0.2">
      <c r="A149" s="192">
        <v>1</v>
      </c>
      <c r="B149" s="193" t="s">
        <v>140</v>
      </c>
      <c r="C149" s="194"/>
      <c r="D149" s="263" t="s">
        <v>141</v>
      </c>
      <c r="E149" s="204" t="s">
        <v>112</v>
      </c>
      <c r="F149" s="204" t="s">
        <v>351</v>
      </c>
      <c r="G149" s="197">
        <v>278560.69780000002</v>
      </c>
      <c r="H149" s="197">
        <v>301764.80392674002</v>
      </c>
      <c r="I149" s="197">
        <v>3924391.50172674</v>
      </c>
      <c r="J149" s="197">
        <v>184029.43624824</v>
      </c>
      <c r="K149" s="197">
        <v>335092.96954650001</v>
      </c>
      <c r="L149" s="197">
        <v>54339.400466999999</v>
      </c>
      <c r="M149" s="197">
        <v>108678.800934</v>
      </c>
      <c r="N149" s="197">
        <v>18113.133489</v>
      </c>
      <c r="O149" s="197">
        <v>0</v>
      </c>
      <c r="P149" s="197">
        <v>700253.74068474013</v>
      </c>
      <c r="Q149" s="197">
        <v>4624645.2424114803</v>
      </c>
    </row>
    <row r="150" spans="1:6649" s="183" customFormat="1" ht="27.75" customHeight="1" x14ac:dyDescent="0.2">
      <c r="A150" s="192">
        <v>2</v>
      </c>
      <c r="B150" s="193" t="s">
        <v>140</v>
      </c>
      <c r="C150" s="194"/>
      <c r="D150" s="263" t="s">
        <v>141</v>
      </c>
      <c r="E150" s="204" t="s">
        <v>112</v>
      </c>
      <c r="F150" s="204" t="s">
        <v>351</v>
      </c>
      <c r="G150" s="197">
        <v>278560.69780000002</v>
      </c>
      <c r="H150" s="197">
        <v>301764.80392674002</v>
      </c>
      <c r="I150" s="197">
        <v>3924391.50172674</v>
      </c>
      <c r="J150" s="197">
        <v>184029.43624824</v>
      </c>
      <c r="K150" s="197">
        <v>335092.96954650001</v>
      </c>
      <c r="L150" s="197">
        <v>54339.400466999999</v>
      </c>
      <c r="M150" s="197">
        <v>108678.800934</v>
      </c>
      <c r="N150" s="197">
        <v>18113.133489</v>
      </c>
      <c r="O150" s="197">
        <v>0</v>
      </c>
      <c r="P150" s="197">
        <v>700253.74068474013</v>
      </c>
      <c r="Q150" s="197">
        <v>4624645.2424114803</v>
      </c>
    </row>
    <row r="151" spans="1:6649" s="183" customFormat="1" ht="27.75" customHeight="1" x14ac:dyDescent="0.2">
      <c r="A151" s="192">
        <v>3</v>
      </c>
      <c r="B151" s="193" t="s">
        <v>140</v>
      </c>
      <c r="C151" s="194"/>
      <c r="D151" s="263" t="s">
        <v>141</v>
      </c>
      <c r="E151" s="196" t="s">
        <v>99</v>
      </c>
      <c r="F151" s="196" t="s">
        <v>351</v>
      </c>
      <c r="G151" s="197">
        <v>278560.69780000002</v>
      </c>
      <c r="H151" s="197">
        <v>301764.80392674002</v>
      </c>
      <c r="I151" s="197">
        <v>3924391.50172674</v>
      </c>
      <c r="J151" s="197">
        <v>184029.43624824</v>
      </c>
      <c r="K151" s="197">
        <v>335092.96954650001</v>
      </c>
      <c r="L151" s="197">
        <v>54339.400466999999</v>
      </c>
      <c r="M151" s="197">
        <v>108678.800934</v>
      </c>
      <c r="N151" s="197">
        <v>18113.133489</v>
      </c>
      <c r="O151" s="197">
        <v>0</v>
      </c>
      <c r="P151" s="264">
        <v>700253.74068474013</v>
      </c>
      <c r="Q151" s="197">
        <v>4624645.2424114803</v>
      </c>
    </row>
    <row r="152" spans="1:6649" s="183" customFormat="1" ht="27.75" customHeight="1" x14ac:dyDescent="0.2">
      <c r="A152" s="192">
        <v>4</v>
      </c>
      <c r="B152" s="193" t="s">
        <v>140</v>
      </c>
      <c r="C152" s="194"/>
      <c r="D152" s="263" t="s">
        <v>141</v>
      </c>
      <c r="E152" s="196" t="s">
        <v>99</v>
      </c>
      <c r="F152" s="196" t="s">
        <v>351</v>
      </c>
      <c r="G152" s="197">
        <v>278560.69780000002</v>
      </c>
      <c r="H152" s="197">
        <v>301764.80392674002</v>
      </c>
      <c r="I152" s="197">
        <v>3924391.50172674</v>
      </c>
      <c r="J152" s="197">
        <v>184029.43624824</v>
      </c>
      <c r="K152" s="197">
        <v>335092.96954650001</v>
      </c>
      <c r="L152" s="197">
        <v>54339.400466999999</v>
      </c>
      <c r="M152" s="197">
        <v>108678.800934</v>
      </c>
      <c r="N152" s="197">
        <v>18113.133489</v>
      </c>
      <c r="O152" s="197">
        <v>0</v>
      </c>
      <c r="P152" s="264">
        <v>700253.74068474013</v>
      </c>
      <c r="Q152" s="197">
        <v>4624645.2424114803</v>
      </c>
    </row>
    <row r="153" spans="1:6649" s="183" customFormat="1" ht="27.75" customHeight="1" x14ac:dyDescent="0.2">
      <c r="A153" s="192">
        <v>5</v>
      </c>
      <c r="B153" s="193" t="s">
        <v>140</v>
      </c>
      <c r="C153" s="194"/>
      <c r="D153" s="263" t="s">
        <v>141</v>
      </c>
      <c r="E153" s="196" t="s">
        <v>99</v>
      </c>
      <c r="F153" s="196" t="s">
        <v>351</v>
      </c>
      <c r="G153" s="197">
        <v>278560.69780000002</v>
      </c>
      <c r="H153" s="197">
        <v>301764.80392674002</v>
      </c>
      <c r="I153" s="197">
        <v>3924391.50172674</v>
      </c>
      <c r="J153" s="197">
        <v>184029.43624824</v>
      </c>
      <c r="K153" s="197">
        <v>335092.96954650001</v>
      </c>
      <c r="L153" s="197">
        <v>54339.400466999999</v>
      </c>
      <c r="M153" s="197">
        <v>108678.800934</v>
      </c>
      <c r="N153" s="197">
        <v>18113.133489</v>
      </c>
      <c r="O153" s="197">
        <v>0</v>
      </c>
      <c r="P153" s="264">
        <v>700253.74068474013</v>
      </c>
      <c r="Q153" s="197">
        <v>4624645.2424114803</v>
      </c>
    </row>
    <row r="154" spans="1:6649" s="183" customFormat="1" ht="27.75" customHeight="1" x14ac:dyDescent="0.2">
      <c r="A154" s="192">
        <v>6</v>
      </c>
      <c r="B154" s="193" t="s">
        <v>140</v>
      </c>
      <c r="C154" s="194"/>
      <c r="D154" s="263" t="s">
        <v>356</v>
      </c>
      <c r="E154" s="196" t="s">
        <v>99</v>
      </c>
      <c r="F154" s="196" t="s">
        <v>351</v>
      </c>
      <c r="G154" s="197">
        <v>278560.69780000002</v>
      </c>
      <c r="H154" s="197">
        <v>301764.80392674002</v>
      </c>
      <c r="I154" s="197">
        <v>3924391.50172674</v>
      </c>
      <c r="J154" s="197">
        <v>184029.43624824</v>
      </c>
      <c r="K154" s="197">
        <v>335092.96954650001</v>
      </c>
      <c r="L154" s="197">
        <v>54339.400466999999</v>
      </c>
      <c r="M154" s="197">
        <v>108678.800934</v>
      </c>
      <c r="N154" s="197">
        <v>18113.133489</v>
      </c>
      <c r="O154" s="197">
        <v>0</v>
      </c>
      <c r="P154" s="264">
        <v>700253.74068474013</v>
      </c>
      <c r="Q154" s="197">
        <v>4624645.2424114803</v>
      </c>
    </row>
    <row r="155" spans="1:6649" s="183" customFormat="1" ht="27.75" customHeight="1" x14ac:dyDescent="0.2">
      <c r="A155" s="192">
        <v>7</v>
      </c>
      <c r="B155" s="193" t="s">
        <v>140</v>
      </c>
      <c r="C155" s="194"/>
      <c r="D155" s="263" t="s">
        <v>356</v>
      </c>
      <c r="E155" s="196" t="s">
        <v>99</v>
      </c>
      <c r="F155" s="196" t="s">
        <v>351</v>
      </c>
      <c r="G155" s="197">
        <v>278560.69780000002</v>
      </c>
      <c r="H155" s="197">
        <v>301764.80392674002</v>
      </c>
      <c r="I155" s="197">
        <v>3924391.50172674</v>
      </c>
      <c r="J155" s="197">
        <v>184029.43624824</v>
      </c>
      <c r="K155" s="197">
        <v>335092.96954650001</v>
      </c>
      <c r="L155" s="197">
        <v>54339.400466999999</v>
      </c>
      <c r="M155" s="197">
        <v>108678.800934</v>
      </c>
      <c r="N155" s="197">
        <v>18113.133489</v>
      </c>
      <c r="O155" s="197">
        <v>0</v>
      </c>
      <c r="P155" s="264">
        <v>700253.74068474013</v>
      </c>
      <c r="Q155" s="197">
        <v>4624645.2424114803</v>
      </c>
    </row>
    <row r="156" spans="1:6649" s="183" customFormat="1" ht="27.75" customHeight="1" x14ac:dyDescent="0.2">
      <c r="A156" s="192">
        <v>8</v>
      </c>
      <c r="B156" s="193" t="s">
        <v>140</v>
      </c>
      <c r="C156" s="194"/>
      <c r="D156" s="263" t="s">
        <v>356</v>
      </c>
      <c r="E156" s="196" t="s">
        <v>99</v>
      </c>
      <c r="F156" s="196" t="s">
        <v>351</v>
      </c>
      <c r="G156" s="197">
        <v>278560.69780000002</v>
      </c>
      <c r="H156" s="197">
        <v>301764.80392674002</v>
      </c>
      <c r="I156" s="197">
        <v>3924391.50172674</v>
      </c>
      <c r="J156" s="197">
        <v>184029.43624824</v>
      </c>
      <c r="K156" s="197">
        <v>335092.96954650001</v>
      </c>
      <c r="L156" s="197">
        <v>54339.400466999999</v>
      </c>
      <c r="M156" s="197">
        <v>108678.800934</v>
      </c>
      <c r="N156" s="197">
        <v>18113.133489</v>
      </c>
      <c r="O156" s="197">
        <v>0</v>
      </c>
      <c r="P156" s="264">
        <v>700253.74068474013</v>
      </c>
      <c r="Q156" s="197">
        <v>4624645.2424114803</v>
      </c>
    </row>
    <row r="157" spans="1:6649" s="183" customFormat="1" ht="27.75" customHeight="1" x14ac:dyDescent="0.2">
      <c r="A157" s="192">
        <v>9</v>
      </c>
      <c r="B157" s="193" t="s">
        <v>140</v>
      </c>
      <c r="C157" s="194"/>
      <c r="D157" s="263" t="s">
        <v>356</v>
      </c>
      <c r="E157" s="196" t="s">
        <v>111</v>
      </c>
      <c r="F157" s="196" t="s">
        <v>114</v>
      </c>
      <c r="G157" s="265">
        <v>278560.69780000002</v>
      </c>
      <c r="H157" s="197">
        <v>301764.80392674002</v>
      </c>
      <c r="I157" s="197">
        <v>3924391.50172674</v>
      </c>
      <c r="J157" s="197">
        <v>184029.43624824</v>
      </c>
      <c r="K157" s="197">
        <v>335092.96954650001</v>
      </c>
      <c r="L157" s="197">
        <v>54339.400466999999</v>
      </c>
      <c r="M157" s="197">
        <v>108678.800934</v>
      </c>
      <c r="N157" s="197">
        <v>18113.133489</v>
      </c>
      <c r="O157" s="197">
        <v>0</v>
      </c>
      <c r="P157" s="264">
        <v>700253.74068474013</v>
      </c>
      <c r="Q157" s="197">
        <v>4624645.2424114803</v>
      </c>
    </row>
    <row r="158" spans="1:6649" s="183" customFormat="1" ht="27.75" customHeight="1" x14ac:dyDescent="0.2">
      <c r="A158" s="192">
        <v>10</v>
      </c>
      <c r="B158" s="193" t="s">
        <v>140</v>
      </c>
      <c r="C158" s="194"/>
      <c r="D158" s="263" t="s">
        <v>356</v>
      </c>
      <c r="E158" s="196" t="s">
        <v>303</v>
      </c>
      <c r="F158" s="196" t="s">
        <v>352</v>
      </c>
      <c r="G158" s="265">
        <v>278560.69780000002</v>
      </c>
      <c r="H158" s="197">
        <v>301764.80392674002</v>
      </c>
      <c r="I158" s="197">
        <v>3924391.50172674</v>
      </c>
      <c r="J158" s="197">
        <v>184029.43624824</v>
      </c>
      <c r="K158" s="197">
        <v>335092.96954650001</v>
      </c>
      <c r="L158" s="197">
        <v>54339.400466999999</v>
      </c>
      <c r="M158" s="197">
        <v>108678.800934</v>
      </c>
      <c r="N158" s="197">
        <v>18113.133489</v>
      </c>
      <c r="O158" s="197">
        <v>0</v>
      </c>
      <c r="P158" s="264">
        <v>700253.74068474013</v>
      </c>
      <c r="Q158" s="197">
        <v>4624645.2424114803</v>
      </c>
    </row>
    <row r="159" spans="1:6649" s="183" customFormat="1" ht="27.75" customHeight="1" x14ac:dyDescent="0.2">
      <c r="A159" s="192">
        <v>11</v>
      </c>
      <c r="B159" s="193" t="s">
        <v>140</v>
      </c>
      <c r="C159" s="194"/>
      <c r="D159" s="263" t="s">
        <v>356</v>
      </c>
      <c r="E159" s="196" t="s">
        <v>303</v>
      </c>
      <c r="F159" s="196" t="s">
        <v>352</v>
      </c>
      <c r="G159" s="265">
        <v>278560.69780000002</v>
      </c>
      <c r="H159" s="197">
        <v>301764.80392674002</v>
      </c>
      <c r="I159" s="197">
        <v>3924391.50172674</v>
      </c>
      <c r="J159" s="197">
        <v>184029.43624824</v>
      </c>
      <c r="K159" s="197">
        <v>335092.96954650001</v>
      </c>
      <c r="L159" s="197">
        <v>54339.400466999999</v>
      </c>
      <c r="M159" s="197">
        <v>108678.800934</v>
      </c>
      <c r="N159" s="197">
        <v>18113.133489</v>
      </c>
      <c r="O159" s="197">
        <v>0</v>
      </c>
      <c r="P159" s="264">
        <v>700253.74068474013</v>
      </c>
      <c r="Q159" s="197">
        <v>4624645.2424114803</v>
      </c>
    </row>
    <row r="160" spans="1:6649" s="183" customFormat="1" ht="27.75" customHeight="1" x14ac:dyDescent="0.2">
      <c r="A160" s="192">
        <v>12</v>
      </c>
      <c r="B160" s="193" t="s">
        <v>140</v>
      </c>
      <c r="C160" s="194"/>
      <c r="D160" s="263" t="s">
        <v>356</v>
      </c>
      <c r="E160" s="196" t="s">
        <v>303</v>
      </c>
      <c r="F160" s="196" t="s">
        <v>352</v>
      </c>
      <c r="G160" s="265">
        <v>278560.69780000002</v>
      </c>
      <c r="H160" s="197">
        <v>301764.80392674002</v>
      </c>
      <c r="I160" s="197">
        <v>3924391.50172674</v>
      </c>
      <c r="J160" s="197">
        <v>184029.43624824</v>
      </c>
      <c r="K160" s="197">
        <v>335092.96954650001</v>
      </c>
      <c r="L160" s="197">
        <v>54339.400466999999</v>
      </c>
      <c r="M160" s="197">
        <v>108678.800934</v>
      </c>
      <c r="N160" s="197">
        <v>18113.133489</v>
      </c>
      <c r="O160" s="197">
        <v>0</v>
      </c>
      <c r="P160" s="264">
        <v>700253.74068474013</v>
      </c>
      <c r="Q160" s="197">
        <v>4624645.2424114803</v>
      </c>
    </row>
    <row r="161" spans="1:6649" s="183" customFormat="1" ht="27.75" customHeight="1" x14ac:dyDescent="0.2">
      <c r="A161" s="192">
        <v>13</v>
      </c>
      <c r="B161" s="193" t="s">
        <v>140</v>
      </c>
      <c r="C161" s="194"/>
      <c r="D161" s="263" t="s">
        <v>356</v>
      </c>
      <c r="E161" s="196" t="s">
        <v>303</v>
      </c>
      <c r="F161" s="196" t="s">
        <v>352</v>
      </c>
      <c r="G161" s="265">
        <v>278560.69780000002</v>
      </c>
      <c r="H161" s="197">
        <v>301764.80392674002</v>
      </c>
      <c r="I161" s="197">
        <v>3924391.50172674</v>
      </c>
      <c r="J161" s="197">
        <v>184029.43624824</v>
      </c>
      <c r="K161" s="197">
        <v>335092.96954650001</v>
      </c>
      <c r="L161" s="197">
        <v>54339.400466999999</v>
      </c>
      <c r="M161" s="197">
        <v>108678.800934</v>
      </c>
      <c r="N161" s="197">
        <v>18113.133489</v>
      </c>
      <c r="O161" s="197">
        <v>0</v>
      </c>
      <c r="P161" s="264">
        <v>700253.74068474013</v>
      </c>
      <c r="Q161" s="197">
        <v>4624645.2424114803</v>
      </c>
    </row>
    <row r="162" spans="1:6649" s="183" customFormat="1" ht="27.75" customHeight="1" x14ac:dyDescent="0.2">
      <c r="A162" s="192">
        <v>14</v>
      </c>
      <c r="B162" s="193" t="s">
        <v>140</v>
      </c>
      <c r="C162" s="194"/>
      <c r="D162" s="263" t="s">
        <v>356</v>
      </c>
      <c r="E162" s="196" t="s">
        <v>303</v>
      </c>
      <c r="F162" s="196" t="s">
        <v>352</v>
      </c>
      <c r="G162" s="265">
        <v>278560.69780000002</v>
      </c>
      <c r="H162" s="197">
        <v>301764.80392674002</v>
      </c>
      <c r="I162" s="197">
        <v>3924391.50172674</v>
      </c>
      <c r="J162" s="197">
        <v>184029.43624824</v>
      </c>
      <c r="K162" s="197">
        <v>335092.96954650001</v>
      </c>
      <c r="L162" s="197">
        <v>54339.400466999999</v>
      </c>
      <c r="M162" s="197">
        <v>108678.800934</v>
      </c>
      <c r="N162" s="197">
        <v>18113.133489</v>
      </c>
      <c r="O162" s="197">
        <v>0</v>
      </c>
      <c r="P162" s="264">
        <v>700253.74068474013</v>
      </c>
      <c r="Q162" s="197">
        <v>4624645.2424114803</v>
      </c>
    </row>
    <row r="163" spans="1:6649" s="183" customFormat="1" ht="27.75" customHeight="1" x14ac:dyDescent="0.2">
      <c r="A163" s="192">
        <v>15</v>
      </c>
      <c r="B163" s="193" t="s">
        <v>140</v>
      </c>
      <c r="C163" s="194"/>
      <c r="D163" s="263" t="s">
        <v>356</v>
      </c>
      <c r="E163" s="196" t="s">
        <v>303</v>
      </c>
      <c r="F163" s="196" t="s">
        <v>112</v>
      </c>
      <c r="G163" s="265">
        <v>278560.69780000002</v>
      </c>
      <c r="H163" s="197">
        <v>301764.80392674002</v>
      </c>
      <c r="I163" s="197">
        <v>3924391.50172674</v>
      </c>
      <c r="J163" s="197">
        <v>184029.43624824</v>
      </c>
      <c r="K163" s="197">
        <v>335092.96954650001</v>
      </c>
      <c r="L163" s="197">
        <v>54339.400466999999</v>
      </c>
      <c r="M163" s="197">
        <v>108678.800934</v>
      </c>
      <c r="N163" s="197">
        <v>18113.133489</v>
      </c>
      <c r="O163" s="197">
        <v>0</v>
      </c>
      <c r="P163" s="264">
        <v>700253.74068474013</v>
      </c>
      <c r="Q163" s="197">
        <v>4624645.2424114803</v>
      </c>
    </row>
    <row r="164" spans="1:6649" s="183" customFormat="1" ht="27.75" customHeight="1" x14ac:dyDescent="0.2">
      <c r="A164" s="192">
        <v>16</v>
      </c>
      <c r="B164" s="193" t="s">
        <v>140</v>
      </c>
      <c r="C164" s="194"/>
      <c r="D164" s="263" t="s">
        <v>356</v>
      </c>
      <c r="E164" s="196" t="s">
        <v>303</v>
      </c>
      <c r="F164" s="196" t="s">
        <v>111</v>
      </c>
      <c r="G164" s="265">
        <v>278560.69780000002</v>
      </c>
      <c r="H164" s="197">
        <v>301764.80392674002</v>
      </c>
      <c r="I164" s="197">
        <v>3924391.50172674</v>
      </c>
      <c r="J164" s="197">
        <v>184029.43624824</v>
      </c>
      <c r="K164" s="197">
        <v>335092.96954650001</v>
      </c>
      <c r="L164" s="197">
        <v>54339.400466999999</v>
      </c>
      <c r="M164" s="197">
        <v>108678.800934</v>
      </c>
      <c r="N164" s="197">
        <v>18113.133489</v>
      </c>
      <c r="O164" s="197">
        <v>0</v>
      </c>
      <c r="P164" s="264">
        <v>700253.74068474013</v>
      </c>
      <c r="Q164" s="197">
        <v>4624645.2424114803</v>
      </c>
    </row>
    <row r="165" spans="1:6649" s="183" customFormat="1" ht="27.75" customHeight="1" thickBot="1" x14ac:dyDescent="0.25">
      <c r="A165" s="220"/>
      <c r="B165" s="211"/>
      <c r="C165" s="221"/>
      <c r="D165" s="213"/>
      <c r="E165" s="184"/>
      <c r="F165" s="184"/>
      <c r="G165" s="222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1:6649" s="223" customFormat="1" ht="15" customHeight="1" thickBot="1" x14ac:dyDescent="0.25">
      <c r="A166" s="183"/>
      <c r="B166" s="280" t="s">
        <v>296</v>
      </c>
      <c r="C166" s="281"/>
      <c r="D166" s="282"/>
      <c r="E166" s="283"/>
      <c r="F166" s="283"/>
      <c r="G166" s="284">
        <v>4456971.1648000013</v>
      </c>
      <c r="H166" s="284">
        <v>4828236.8628278393</v>
      </c>
      <c r="I166" s="284">
        <v>62790264.027627833</v>
      </c>
      <c r="J166" s="284">
        <v>2944470.9799718405</v>
      </c>
      <c r="K166" s="284">
        <v>5361487.5127440002</v>
      </c>
      <c r="L166" s="284">
        <v>869430.40747199964</v>
      </c>
      <c r="M166" s="284">
        <v>1738860.8149439993</v>
      </c>
      <c r="N166" s="284">
        <v>289810.135824</v>
      </c>
      <c r="O166" s="284">
        <v>0</v>
      </c>
      <c r="P166" s="284">
        <v>11204059.850955842</v>
      </c>
      <c r="Q166" s="285">
        <v>73994323.878583685</v>
      </c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3"/>
      <c r="EE166" s="183"/>
      <c r="EF166" s="183"/>
      <c r="EG166" s="183"/>
      <c r="EH166" s="183"/>
      <c r="EI166" s="183"/>
      <c r="EJ166" s="183"/>
      <c r="EK166" s="183"/>
      <c r="EL166" s="183"/>
      <c r="EM166" s="183"/>
      <c r="EN166" s="183"/>
      <c r="EO166" s="183"/>
      <c r="EP166" s="183"/>
      <c r="EQ166" s="183"/>
      <c r="ER166" s="183"/>
      <c r="ES166" s="183"/>
      <c r="ET166" s="183"/>
      <c r="EU166" s="183"/>
      <c r="EV166" s="183"/>
      <c r="EW166" s="183"/>
      <c r="EX166" s="183"/>
      <c r="EY166" s="183"/>
      <c r="EZ166" s="183"/>
      <c r="FA166" s="183"/>
      <c r="FB166" s="183"/>
      <c r="FC166" s="183"/>
      <c r="FD166" s="183"/>
      <c r="FE166" s="183"/>
      <c r="FF166" s="183"/>
      <c r="FG166" s="183"/>
      <c r="FH166" s="183"/>
      <c r="FI166" s="183"/>
      <c r="FJ166" s="183"/>
      <c r="FK166" s="183"/>
      <c r="FL166" s="183"/>
      <c r="FM166" s="183"/>
      <c r="FN166" s="183"/>
      <c r="FO166" s="183"/>
      <c r="FP166" s="183"/>
      <c r="FQ166" s="183"/>
      <c r="FR166" s="183"/>
      <c r="FS166" s="183"/>
      <c r="FT166" s="183"/>
      <c r="FU166" s="183"/>
      <c r="FV166" s="183"/>
      <c r="FW166" s="183"/>
      <c r="FX166" s="183"/>
      <c r="FY166" s="183"/>
      <c r="FZ166" s="183"/>
      <c r="GA166" s="183"/>
      <c r="GB166" s="183"/>
      <c r="GC166" s="183"/>
      <c r="GD166" s="183"/>
      <c r="GE166" s="183"/>
      <c r="GF166" s="183"/>
      <c r="GG166" s="183"/>
      <c r="GH166" s="183"/>
      <c r="GI166" s="183"/>
      <c r="GJ166" s="183"/>
      <c r="GK166" s="183"/>
      <c r="GL166" s="183"/>
      <c r="GM166" s="183"/>
      <c r="GN166" s="183"/>
      <c r="GO166" s="183"/>
      <c r="GP166" s="183"/>
      <c r="GQ166" s="183"/>
      <c r="GR166" s="183"/>
      <c r="GS166" s="183"/>
      <c r="GT166" s="183"/>
      <c r="GU166" s="183"/>
      <c r="GV166" s="183"/>
      <c r="GW166" s="183"/>
      <c r="GX166" s="183"/>
      <c r="GY166" s="183"/>
      <c r="GZ166" s="183"/>
      <c r="HA166" s="183"/>
      <c r="HB166" s="183"/>
      <c r="HC166" s="183"/>
      <c r="HD166" s="183"/>
      <c r="HE166" s="183"/>
      <c r="HF166" s="183"/>
      <c r="HG166" s="183"/>
      <c r="HH166" s="183"/>
      <c r="HI166" s="183"/>
      <c r="HJ166" s="183"/>
      <c r="HK166" s="183"/>
      <c r="HL166" s="183"/>
      <c r="HM166" s="183"/>
      <c r="HN166" s="183"/>
      <c r="HO166" s="183"/>
      <c r="HP166" s="183"/>
      <c r="HQ166" s="183"/>
      <c r="HR166" s="183"/>
      <c r="HS166" s="183"/>
      <c r="HT166" s="183"/>
      <c r="HU166" s="183"/>
      <c r="HV166" s="183"/>
      <c r="HW166" s="183"/>
      <c r="HX166" s="183"/>
      <c r="HY166" s="183"/>
      <c r="HZ166" s="183"/>
      <c r="IA166" s="183"/>
      <c r="IB166" s="183"/>
      <c r="IC166" s="183"/>
      <c r="ID166" s="183"/>
      <c r="IE166" s="183"/>
      <c r="IF166" s="183"/>
      <c r="IG166" s="183"/>
      <c r="IH166" s="183"/>
      <c r="II166" s="183"/>
      <c r="IJ166" s="183"/>
      <c r="IK166" s="183"/>
      <c r="IL166" s="183"/>
      <c r="IM166" s="183"/>
      <c r="IN166" s="183"/>
      <c r="IO166" s="183"/>
      <c r="IP166" s="183"/>
      <c r="IQ166" s="183"/>
      <c r="IR166" s="183"/>
      <c r="IS166" s="183"/>
      <c r="IT166" s="183"/>
      <c r="IU166" s="183"/>
      <c r="IV166" s="183"/>
      <c r="IW166" s="183"/>
      <c r="IX166" s="183"/>
      <c r="IY166" s="183"/>
      <c r="IZ166" s="183"/>
      <c r="JA166" s="183"/>
      <c r="JB166" s="183"/>
      <c r="JC166" s="183"/>
      <c r="JD166" s="183"/>
      <c r="JE166" s="183"/>
      <c r="JF166" s="183"/>
      <c r="JG166" s="183"/>
      <c r="JH166" s="183"/>
      <c r="JI166" s="183"/>
      <c r="JJ166" s="183"/>
      <c r="JK166" s="183"/>
      <c r="JL166" s="183"/>
      <c r="JM166" s="183"/>
      <c r="JN166" s="183"/>
      <c r="JO166" s="183"/>
      <c r="JP166" s="183"/>
      <c r="JQ166" s="183"/>
      <c r="JR166" s="183"/>
      <c r="JS166" s="183"/>
      <c r="JT166" s="183"/>
      <c r="JU166" s="183"/>
      <c r="JV166" s="183"/>
      <c r="JW166" s="183"/>
      <c r="JX166" s="183"/>
      <c r="JY166" s="183"/>
      <c r="JZ166" s="183"/>
      <c r="KA166" s="183"/>
      <c r="KB166" s="183"/>
      <c r="KC166" s="183"/>
      <c r="KD166" s="183"/>
      <c r="KE166" s="183"/>
      <c r="KF166" s="183"/>
      <c r="KG166" s="183"/>
      <c r="KH166" s="183"/>
      <c r="KI166" s="183"/>
      <c r="KJ166" s="183"/>
      <c r="KK166" s="183"/>
      <c r="KL166" s="183"/>
      <c r="KM166" s="183"/>
      <c r="KN166" s="183"/>
      <c r="KO166" s="183"/>
      <c r="KP166" s="183"/>
      <c r="KQ166" s="183"/>
      <c r="KR166" s="183"/>
      <c r="KS166" s="183"/>
      <c r="KT166" s="183"/>
      <c r="KU166" s="183"/>
      <c r="KV166" s="183"/>
      <c r="KW166" s="183"/>
      <c r="KX166" s="183"/>
      <c r="KY166" s="183"/>
      <c r="KZ166" s="183"/>
      <c r="LA166" s="183"/>
      <c r="LB166" s="183"/>
      <c r="LC166" s="183"/>
      <c r="LD166" s="183"/>
      <c r="LE166" s="183"/>
      <c r="LF166" s="183"/>
      <c r="LG166" s="183"/>
      <c r="LH166" s="183"/>
      <c r="LI166" s="183"/>
      <c r="LJ166" s="183"/>
      <c r="LK166" s="183"/>
      <c r="LL166" s="183"/>
      <c r="LM166" s="183"/>
      <c r="LN166" s="183"/>
      <c r="LO166" s="183"/>
      <c r="LP166" s="183"/>
      <c r="LQ166" s="183"/>
      <c r="LR166" s="183"/>
      <c r="LS166" s="183"/>
      <c r="LT166" s="183"/>
      <c r="LU166" s="183"/>
      <c r="LV166" s="183"/>
      <c r="LW166" s="183"/>
      <c r="LX166" s="183"/>
      <c r="LY166" s="183"/>
      <c r="LZ166" s="183"/>
      <c r="MA166" s="183"/>
      <c r="MB166" s="183"/>
      <c r="MC166" s="183"/>
      <c r="MD166" s="183"/>
      <c r="ME166" s="183"/>
      <c r="MF166" s="183"/>
      <c r="MG166" s="183"/>
      <c r="MH166" s="183"/>
      <c r="MI166" s="183"/>
      <c r="MJ166" s="183"/>
      <c r="MK166" s="183"/>
      <c r="ML166" s="183"/>
      <c r="MM166" s="183"/>
      <c r="MN166" s="183"/>
      <c r="MO166" s="183"/>
      <c r="MP166" s="183"/>
      <c r="MQ166" s="183"/>
      <c r="MR166" s="183"/>
      <c r="MS166" s="183"/>
      <c r="MT166" s="183"/>
      <c r="MU166" s="183"/>
      <c r="MV166" s="183"/>
      <c r="MW166" s="183"/>
      <c r="MX166" s="183"/>
      <c r="MY166" s="183"/>
      <c r="MZ166" s="183"/>
      <c r="NA166" s="183"/>
      <c r="NB166" s="183"/>
      <c r="NC166" s="183"/>
      <c r="ND166" s="183"/>
      <c r="NE166" s="183"/>
      <c r="NF166" s="183"/>
      <c r="NG166" s="183"/>
      <c r="NH166" s="183"/>
      <c r="NI166" s="183"/>
      <c r="NJ166" s="183"/>
      <c r="NK166" s="183"/>
      <c r="NL166" s="183"/>
      <c r="NM166" s="183"/>
      <c r="NN166" s="183"/>
      <c r="NO166" s="183"/>
      <c r="NP166" s="183"/>
      <c r="NQ166" s="183"/>
      <c r="NR166" s="183"/>
      <c r="NS166" s="183"/>
      <c r="NT166" s="183"/>
      <c r="NU166" s="183"/>
      <c r="NV166" s="183"/>
      <c r="NW166" s="183"/>
      <c r="NX166" s="183"/>
      <c r="NY166" s="183"/>
      <c r="NZ166" s="183"/>
      <c r="OA166" s="183"/>
      <c r="OB166" s="183"/>
      <c r="OC166" s="183"/>
      <c r="OD166" s="183"/>
      <c r="OE166" s="183"/>
      <c r="OF166" s="183"/>
      <c r="OG166" s="183"/>
      <c r="OH166" s="183"/>
      <c r="OI166" s="183"/>
      <c r="OJ166" s="183"/>
      <c r="OK166" s="183"/>
      <c r="OL166" s="183"/>
      <c r="OM166" s="183"/>
      <c r="ON166" s="183"/>
      <c r="OO166" s="183"/>
      <c r="OP166" s="183"/>
      <c r="OQ166" s="183"/>
      <c r="OR166" s="183"/>
      <c r="OS166" s="183"/>
      <c r="OT166" s="183"/>
      <c r="OU166" s="183"/>
      <c r="OV166" s="183"/>
      <c r="OW166" s="183"/>
      <c r="OX166" s="183"/>
      <c r="OY166" s="183"/>
      <c r="OZ166" s="183"/>
      <c r="PA166" s="183"/>
      <c r="PB166" s="183"/>
      <c r="PC166" s="183"/>
      <c r="PD166" s="183"/>
      <c r="PE166" s="183"/>
      <c r="PF166" s="183"/>
      <c r="PG166" s="183"/>
      <c r="PH166" s="183"/>
      <c r="PI166" s="183"/>
      <c r="PJ166" s="183"/>
      <c r="PK166" s="183"/>
      <c r="PL166" s="183"/>
      <c r="PM166" s="183"/>
      <c r="PN166" s="183"/>
      <c r="PO166" s="183"/>
      <c r="PP166" s="183"/>
      <c r="PQ166" s="183"/>
      <c r="PR166" s="183"/>
      <c r="PS166" s="183"/>
      <c r="PT166" s="183"/>
      <c r="PU166" s="183"/>
      <c r="PV166" s="183"/>
      <c r="PW166" s="183"/>
      <c r="PX166" s="183"/>
      <c r="PY166" s="183"/>
      <c r="PZ166" s="183"/>
      <c r="QA166" s="183"/>
      <c r="QB166" s="183"/>
      <c r="QC166" s="183"/>
      <c r="QD166" s="183"/>
      <c r="QE166" s="183"/>
      <c r="QF166" s="183"/>
      <c r="QG166" s="183"/>
      <c r="QH166" s="183"/>
      <c r="QI166" s="183"/>
      <c r="QJ166" s="183"/>
      <c r="QK166" s="183"/>
      <c r="QL166" s="183"/>
      <c r="QM166" s="183"/>
      <c r="QN166" s="183"/>
      <c r="QO166" s="183"/>
      <c r="QP166" s="183"/>
      <c r="QQ166" s="183"/>
      <c r="QR166" s="183"/>
      <c r="QS166" s="183"/>
      <c r="QT166" s="183"/>
      <c r="QU166" s="183"/>
      <c r="QV166" s="183"/>
      <c r="QW166" s="183"/>
      <c r="QX166" s="183"/>
      <c r="QY166" s="183"/>
      <c r="QZ166" s="183"/>
      <c r="RA166" s="183"/>
      <c r="RB166" s="183"/>
      <c r="RC166" s="183"/>
      <c r="RD166" s="183"/>
      <c r="RE166" s="183"/>
      <c r="RF166" s="183"/>
      <c r="RG166" s="183"/>
      <c r="RH166" s="183"/>
      <c r="RI166" s="183"/>
      <c r="RJ166" s="183"/>
      <c r="RK166" s="183"/>
      <c r="RL166" s="183"/>
      <c r="RM166" s="183"/>
      <c r="RN166" s="183"/>
      <c r="RO166" s="183"/>
      <c r="RP166" s="183"/>
      <c r="RQ166" s="183"/>
      <c r="RR166" s="183"/>
      <c r="RS166" s="183"/>
      <c r="RT166" s="183"/>
      <c r="RU166" s="183"/>
      <c r="RV166" s="183"/>
      <c r="RW166" s="183"/>
      <c r="RX166" s="183"/>
      <c r="RY166" s="183"/>
      <c r="RZ166" s="183"/>
      <c r="SA166" s="183"/>
      <c r="SB166" s="183"/>
      <c r="SC166" s="183"/>
      <c r="SD166" s="183"/>
      <c r="SE166" s="183"/>
      <c r="SF166" s="183"/>
      <c r="SG166" s="183"/>
      <c r="SH166" s="183"/>
      <c r="SI166" s="183"/>
      <c r="SJ166" s="183"/>
      <c r="SK166" s="183"/>
      <c r="SL166" s="183"/>
      <c r="SM166" s="183"/>
      <c r="SN166" s="183"/>
      <c r="SO166" s="183"/>
      <c r="SP166" s="183"/>
      <c r="SQ166" s="183"/>
      <c r="SR166" s="183"/>
      <c r="SS166" s="183"/>
      <c r="ST166" s="183"/>
      <c r="SU166" s="183"/>
      <c r="SV166" s="183"/>
      <c r="SW166" s="183"/>
      <c r="SX166" s="183"/>
      <c r="SY166" s="183"/>
      <c r="SZ166" s="183"/>
      <c r="TA166" s="183"/>
      <c r="TB166" s="183"/>
      <c r="TC166" s="183"/>
      <c r="TD166" s="183"/>
      <c r="TE166" s="183"/>
      <c r="TF166" s="183"/>
      <c r="TG166" s="183"/>
      <c r="TH166" s="183"/>
      <c r="TI166" s="183"/>
      <c r="TJ166" s="183"/>
      <c r="TK166" s="183"/>
      <c r="TL166" s="183"/>
      <c r="TM166" s="183"/>
      <c r="TN166" s="183"/>
      <c r="TO166" s="183"/>
      <c r="TP166" s="183"/>
      <c r="TQ166" s="183"/>
      <c r="TR166" s="183"/>
      <c r="TS166" s="183"/>
      <c r="TT166" s="183"/>
      <c r="TU166" s="183"/>
      <c r="TV166" s="183"/>
      <c r="TW166" s="183"/>
      <c r="TX166" s="183"/>
      <c r="TY166" s="183"/>
      <c r="TZ166" s="183"/>
      <c r="UA166" s="183"/>
      <c r="UB166" s="183"/>
      <c r="UC166" s="183"/>
      <c r="UD166" s="183"/>
      <c r="UE166" s="183"/>
      <c r="UF166" s="183"/>
      <c r="UG166" s="183"/>
      <c r="UH166" s="183"/>
      <c r="UI166" s="183"/>
      <c r="UJ166" s="183"/>
      <c r="UK166" s="183"/>
      <c r="UL166" s="183"/>
      <c r="UM166" s="183"/>
      <c r="UN166" s="183"/>
      <c r="UO166" s="183"/>
      <c r="UP166" s="183"/>
      <c r="UQ166" s="183"/>
      <c r="UR166" s="183"/>
      <c r="US166" s="183"/>
      <c r="UT166" s="183"/>
      <c r="UU166" s="183"/>
      <c r="UV166" s="183"/>
      <c r="UW166" s="183"/>
      <c r="UX166" s="183"/>
      <c r="UY166" s="183"/>
      <c r="UZ166" s="183"/>
      <c r="VA166" s="183"/>
      <c r="VB166" s="183"/>
      <c r="VC166" s="183"/>
      <c r="VD166" s="183"/>
      <c r="VE166" s="183"/>
      <c r="VF166" s="183"/>
      <c r="VG166" s="183"/>
      <c r="VH166" s="183"/>
      <c r="VI166" s="183"/>
      <c r="VJ166" s="183"/>
      <c r="VK166" s="183"/>
      <c r="VL166" s="183"/>
      <c r="VM166" s="183"/>
      <c r="VN166" s="183"/>
      <c r="VO166" s="183"/>
      <c r="VP166" s="183"/>
      <c r="VQ166" s="183"/>
      <c r="VR166" s="183"/>
      <c r="VS166" s="183"/>
      <c r="VT166" s="183"/>
      <c r="VU166" s="183"/>
      <c r="VV166" s="183"/>
      <c r="VW166" s="183"/>
      <c r="VX166" s="183"/>
      <c r="VY166" s="183"/>
      <c r="VZ166" s="183"/>
      <c r="WA166" s="183"/>
      <c r="WB166" s="183"/>
      <c r="WC166" s="183"/>
      <c r="WD166" s="183"/>
      <c r="WE166" s="183"/>
      <c r="WF166" s="183"/>
      <c r="WG166" s="183"/>
      <c r="WH166" s="183"/>
      <c r="WI166" s="183"/>
      <c r="WJ166" s="183"/>
      <c r="WK166" s="183"/>
      <c r="WL166" s="183"/>
      <c r="WM166" s="183"/>
      <c r="WN166" s="183"/>
      <c r="WO166" s="183"/>
      <c r="WP166" s="183"/>
      <c r="WQ166" s="183"/>
      <c r="WR166" s="183"/>
      <c r="WS166" s="183"/>
      <c r="WT166" s="183"/>
      <c r="WU166" s="183"/>
      <c r="WV166" s="183"/>
      <c r="WW166" s="183"/>
      <c r="WX166" s="183"/>
      <c r="WY166" s="183"/>
      <c r="WZ166" s="183"/>
      <c r="XA166" s="183"/>
      <c r="XB166" s="183"/>
      <c r="XC166" s="183"/>
      <c r="XD166" s="183"/>
      <c r="XE166" s="183"/>
      <c r="XF166" s="183"/>
      <c r="XG166" s="183"/>
      <c r="XH166" s="183"/>
      <c r="XI166" s="183"/>
      <c r="XJ166" s="183"/>
      <c r="XK166" s="183"/>
      <c r="XL166" s="183"/>
      <c r="XM166" s="183"/>
      <c r="XN166" s="183"/>
      <c r="XO166" s="183"/>
      <c r="XP166" s="183"/>
      <c r="XQ166" s="183"/>
      <c r="XR166" s="183"/>
      <c r="XS166" s="183"/>
      <c r="XT166" s="183"/>
      <c r="XU166" s="183"/>
      <c r="XV166" s="183"/>
      <c r="XW166" s="183"/>
      <c r="XX166" s="183"/>
      <c r="XY166" s="183"/>
      <c r="XZ166" s="183"/>
      <c r="YA166" s="183"/>
      <c r="YB166" s="183"/>
      <c r="YC166" s="183"/>
      <c r="YD166" s="183"/>
      <c r="YE166" s="183"/>
      <c r="YF166" s="183"/>
      <c r="YG166" s="183"/>
      <c r="YH166" s="183"/>
      <c r="YI166" s="183"/>
      <c r="YJ166" s="183"/>
      <c r="YK166" s="183"/>
      <c r="YL166" s="183"/>
      <c r="YM166" s="183"/>
      <c r="YN166" s="183"/>
      <c r="YO166" s="183"/>
      <c r="YP166" s="183"/>
      <c r="YQ166" s="183"/>
      <c r="YR166" s="183"/>
      <c r="YS166" s="183"/>
      <c r="YT166" s="183"/>
      <c r="YU166" s="183"/>
      <c r="YV166" s="183"/>
      <c r="YW166" s="183"/>
      <c r="YX166" s="183"/>
      <c r="YY166" s="183"/>
      <c r="YZ166" s="183"/>
      <c r="ZA166" s="183"/>
      <c r="ZB166" s="183"/>
      <c r="ZC166" s="183"/>
      <c r="ZD166" s="183"/>
      <c r="ZE166" s="183"/>
      <c r="ZF166" s="183"/>
      <c r="ZG166" s="183"/>
      <c r="ZH166" s="183"/>
      <c r="ZI166" s="183"/>
      <c r="ZJ166" s="183"/>
      <c r="ZK166" s="183"/>
      <c r="ZL166" s="183"/>
      <c r="ZM166" s="183"/>
      <c r="ZN166" s="183"/>
      <c r="ZO166" s="183"/>
      <c r="ZP166" s="183"/>
      <c r="ZQ166" s="183"/>
      <c r="ZR166" s="183"/>
      <c r="ZS166" s="183"/>
      <c r="ZT166" s="183"/>
      <c r="ZU166" s="183"/>
      <c r="ZV166" s="183"/>
      <c r="ZW166" s="183"/>
      <c r="ZX166" s="183"/>
      <c r="ZY166" s="183"/>
      <c r="ZZ166" s="183"/>
      <c r="AAA166" s="183"/>
      <c r="AAB166" s="183"/>
      <c r="AAC166" s="183"/>
      <c r="AAD166" s="183"/>
      <c r="AAE166" s="183"/>
      <c r="AAF166" s="183"/>
      <c r="AAG166" s="183"/>
      <c r="AAH166" s="183"/>
      <c r="AAI166" s="183"/>
      <c r="AAJ166" s="183"/>
      <c r="AAK166" s="183"/>
      <c r="AAL166" s="183"/>
      <c r="AAM166" s="183"/>
      <c r="AAN166" s="183"/>
      <c r="AAO166" s="183"/>
      <c r="AAP166" s="183"/>
      <c r="AAQ166" s="183"/>
      <c r="AAR166" s="183"/>
      <c r="AAS166" s="183"/>
      <c r="AAT166" s="183"/>
      <c r="AAU166" s="183"/>
      <c r="AAV166" s="183"/>
      <c r="AAW166" s="183"/>
      <c r="AAX166" s="183"/>
      <c r="AAY166" s="183"/>
      <c r="AAZ166" s="183"/>
      <c r="ABA166" s="183"/>
      <c r="ABB166" s="183"/>
      <c r="ABC166" s="183"/>
      <c r="ABD166" s="183"/>
      <c r="ABE166" s="183"/>
      <c r="ABF166" s="183"/>
      <c r="ABG166" s="183"/>
      <c r="ABH166" s="183"/>
      <c r="ABI166" s="183"/>
      <c r="ABJ166" s="183"/>
      <c r="ABK166" s="183"/>
      <c r="ABL166" s="183"/>
      <c r="ABM166" s="183"/>
      <c r="ABN166" s="183"/>
      <c r="ABO166" s="183"/>
      <c r="ABP166" s="183"/>
      <c r="ABQ166" s="183"/>
      <c r="ABR166" s="183"/>
      <c r="ABS166" s="183"/>
      <c r="ABT166" s="183"/>
      <c r="ABU166" s="183"/>
      <c r="ABV166" s="183"/>
      <c r="ABW166" s="183"/>
      <c r="ABX166" s="183"/>
      <c r="ABY166" s="183"/>
      <c r="ABZ166" s="183"/>
      <c r="ACA166" s="183"/>
      <c r="ACB166" s="183"/>
      <c r="ACC166" s="183"/>
      <c r="ACD166" s="183"/>
      <c r="ACE166" s="183"/>
      <c r="ACF166" s="183"/>
      <c r="ACG166" s="183"/>
      <c r="ACH166" s="183"/>
      <c r="ACI166" s="183"/>
      <c r="ACJ166" s="183"/>
      <c r="ACK166" s="183"/>
      <c r="ACL166" s="183"/>
      <c r="ACM166" s="183"/>
      <c r="ACN166" s="183"/>
      <c r="ACO166" s="183"/>
      <c r="ACP166" s="183"/>
      <c r="ACQ166" s="183"/>
      <c r="ACR166" s="183"/>
      <c r="ACS166" s="183"/>
      <c r="ACT166" s="183"/>
      <c r="ACU166" s="183"/>
      <c r="ACV166" s="183"/>
      <c r="ACW166" s="183"/>
      <c r="ACX166" s="183"/>
      <c r="ACY166" s="183"/>
      <c r="ACZ166" s="183"/>
      <c r="ADA166" s="183"/>
      <c r="ADB166" s="183"/>
      <c r="ADC166" s="183"/>
      <c r="ADD166" s="183"/>
      <c r="ADE166" s="183"/>
      <c r="ADF166" s="183"/>
      <c r="ADG166" s="183"/>
      <c r="ADH166" s="183"/>
      <c r="ADI166" s="183"/>
      <c r="ADJ166" s="183"/>
      <c r="ADK166" s="183"/>
      <c r="ADL166" s="183"/>
      <c r="ADM166" s="183"/>
      <c r="ADN166" s="183"/>
      <c r="ADO166" s="183"/>
      <c r="ADP166" s="183"/>
      <c r="ADQ166" s="183"/>
      <c r="ADR166" s="183"/>
      <c r="ADS166" s="183"/>
      <c r="ADT166" s="183"/>
      <c r="ADU166" s="183"/>
      <c r="ADV166" s="183"/>
      <c r="ADW166" s="183"/>
      <c r="ADX166" s="183"/>
      <c r="ADY166" s="183"/>
      <c r="ADZ166" s="183"/>
      <c r="AEA166" s="183"/>
      <c r="AEB166" s="183"/>
      <c r="AEC166" s="183"/>
      <c r="AED166" s="183"/>
      <c r="AEE166" s="183"/>
      <c r="AEF166" s="183"/>
      <c r="AEG166" s="183"/>
      <c r="AEH166" s="183"/>
      <c r="AEI166" s="183"/>
      <c r="AEJ166" s="183"/>
      <c r="AEK166" s="183"/>
      <c r="AEL166" s="183"/>
      <c r="AEM166" s="183"/>
      <c r="AEN166" s="183"/>
      <c r="AEO166" s="183"/>
      <c r="AEP166" s="183"/>
      <c r="AEQ166" s="183"/>
      <c r="AER166" s="183"/>
      <c r="AES166" s="183"/>
      <c r="AET166" s="183"/>
      <c r="AEU166" s="183"/>
      <c r="AEV166" s="183"/>
      <c r="AEW166" s="183"/>
      <c r="AEX166" s="183"/>
      <c r="AEY166" s="183"/>
      <c r="AEZ166" s="183"/>
      <c r="AFA166" s="183"/>
      <c r="AFB166" s="183"/>
      <c r="AFC166" s="183"/>
      <c r="AFD166" s="183"/>
      <c r="AFE166" s="183"/>
      <c r="AFF166" s="183"/>
      <c r="AFG166" s="183"/>
      <c r="AFH166" s="183"/>
      <c r="AFI166" s="183"/>
      <c r="AFJ166" s="183"/>
      <c r="AFK166" s="183"/>
      <c r="AFL166" s="183"/>
      <c r="AFM166" s="183"/>
      <c r="AFN166" s="183"/>
      <c r="AFO166" s="183"/>
      <c r="AFP166" s="183"/>
      <c r="AFQ166" s="183"/>
      <c r="AFR166" s="183"/>
      <c r="AFS166" s="183"/>
      <c r="AFT166" s="183"/>
      <c r="AFU166" s="183"/>
      <c r="AFV166" s="183"/>
      <c r="AFW166" s="183"/>
      <c r="AFX166" s="183"/>
      <c r="AFY166" s="183"/>
      <c r="AFZ166" s="183"/>
      <c r="AGA166" s="183"/>
      <c r="AGB166" s="183"/>
      <c r="AGC166" s="183"/>
      <c r="AGD166" s="183"/>
      <c r="AGE166" s="183"/>
      <c r="AGF166" s="183"/>
      <c r="AGG166" s="183"/>
      <c r="AGH166" s="183"/>
      <c r="AGI166" s="183"/>
      <c r="AGJ166" s="183"/>
      <c r="AGK166" s="183"/>
      <c r="AGL166" s="183"/>
      <c r="AGM166" s="183"/>
      <c r="AGN166" s="183"/>
      <c r="AGO166" s="183"/>
      <c r="AGP166" s="183"/>
      <c r="AGQ166" s="183"/>
      <c r="AGR166" s="183"/>
      <c r="AGS166" s="183"/>
      <c r="AGT166" s="183"/>
      <c r="AGU166" s="183"/>
      <c r="AGV166" s="183"/>
      <c r="AGW166" s="183"/>
      <c r="AGX166" s="183"/>
      <c r="AGY166" s="183"/>
      <c r="AGZ166" s="183"/>
      <c r="AHA166" s="183"/>
      <c r="AHB166" s="183"/>
      <c r="AHC166" s="183"/>
      <c r="AHD166" s="183"/>
      <c r="AHE166" s="183"/>
      <c r="AHF166" s="183"/>
      <c r="AHG166" s="183"/>
      <c r="AHH166" s="183"/>
      <c r="AHI166" s="183"/>
      <c r="AHJ166" s="183"/>
      <c r="AHK166" s="183"/>
      <c r="AHL166" s="183"/>
      <c r="AHM166" s="183"/>
      <c r="AHN166" s="183"/>
      <c r="AHO166" s="183"/>
      <c r="AHP166" s="183"/>
      <c r="AHQ166" s="183"/>
      <c r="AHR166" s="183"/>
      <c r="AHS166" s="183"/>
      <c r="AHT166" s="183"/>
      <c r="AHU166" s="183"/>
      <c r="AHV166" s="183"/>
      <c r="AHW166" s="183"/>
      <c r="AHX166" s="183"/>
      <c r="AHY166" s="183"/>
      <c r="AHZ166" s="183"/>
      <c r="AIA166" s="183"/>
      <c r="AIB166" s="183"/>
      <c r="AIC166" s="183"/>
      <c r="AID166" s="183"/>
      <c r="AIE166" s="183"/>
      <c r="AIF166" s="183"/>
      <c r="AIG166" s="183"/>
      <c r="AIH166" s="183"/>
      <c r="AII166" s="183"/>
      <c r="AIJ166" s="183"/>
      <c r="AIK166" s="183"/>
      <c r="AIL166" s="183"/>
      <c r="AIM166" s="183"/>
      <c r="AIN166" s="183"/>
      <c r="AIO166" s="183"/>
      <c r="AIP166" s="183"/>
      <c r="AIQ166" s="183"/>
      <c r="AIR166" s="183"/>
      <c r="AIS166" s="183"/>
      <c r="AIT166" s="183"/>
      <c r="AIU166" s="183"/>
      <c r="AIV166" s="183"/>
      <c r="AIW166" s="183"/>
      <c r="AIX166" s="183"/>
      <c r="AIY166" s="183"/>
      <c r="AIZ166" s="183"/>
      <c r="AJA166" s="183"/>
      <c r="AJB166" s="183"/>
      <c r="AJC166" s="183"/>
      <c r="AJD166" s="183"/>
      <c r="AJE166" s="183"/>
      <c r="AJF166" s="183"/>
      <c r="AJG166" s="183"/>
      <c r="AJH166" s="183"/>
      <c r="AJI166" s="183"/>
      <c r="AJJ166" s="183"/>
      <c r="AJK166" s="183"/>
      <c r="AJL166" s="183"/>
      <c r="AJM166" s="183"/>
      <c r="AJN166" s="183"/>
      <c r="AJO166" s="183"/>
      <c r="AJP166" s="183"/>
      <c r="AJQ166" s="183"/>
      <c r="AJR166" s="183"/>
      <c r="AJS166" s="183"/>
      <c r="AJT166" s="183"/>
      <c r="AJU166" s="183"/>
      <c r="AJV166" s="183"/>
      <c r="AJW166" s="183"/>
      <c r="AJX166" s="183"/>
      <c r="AJY166" s="183"/>
      <c r="AJZ166" s="183"/>
      <c r="AKA166" s="183"/>
      <c r="AKB166" s="183"/>
      <c r="AKC166" s="183"/>
      <c r="AKD166" s="183"/>
      <c r="AKE166" s="183"/>
      <c r="AKF166" s="183"/>
      <c r="AKG166" s="183"/>
      <c r="AKH166" s="183"/>
      <c r="AKI166" s="183"/>
      <c r="AKJ166" s="183"/>
      <c r="AKK166" s="183"/>
      <c r="AKL166" s="183"/>
      <c r="AKM166" s="183"/>
      <c r="AKN166" s="183"/>
      <c r="AKO166" s="183"/>
      <c r="AKP166" s="183"/>
      <c r="AKQ166" s="183"/>
      <c r="AKR166" s="183"/>
      <c r="AKS166" s="183"/>
      <c r="AKT166" s="183"/>
      <c r="AKU166" s="183"/>
      <c r="AKV166" s="183"/>
      <c r="AKW166" s="183"/>
      <c r="AKX166" s="183"/>
      <c r="AKY166" s="183"/>
      <c r="AKZ166" s="183"/>
      <c r="ALA166" s="183"/>
      <c r="ALB166" s="183"/>
      <c r="ALC166" s="183"/>
      <c r="ALD166" s="183"/>
      <c r="ALE166" s="183"/>
      <c r="ALF166" s="183"/>
      <c r="ALG166" s="183"/>
      <c r="ALH166" s="183"/>
      <c r="ALI166" s="183"/>
      <c r="ALJ166" s="183"/>
      <c r="ALK166" s="183"/>
      <c r="ALL166" s="183"/>
      <c r="ALM166" s="183"/>
      <c r="ALN166" s="183"/>
      <c r="ALO166" s="183"/>
      <c r="ALP166" s="183"/>
      <c r="ALQ166" s="183"/>
      <c r="ALR166" s="183"/>
      <c r="ALS166" s="183"/>
      <c r="ALT166" s="183"/>
      <c r="ALU166" s="183"/>
      <c r="ALV166" s="183"/>
      <c r="ALW166" s="183"/>
      <c r="ALX166" s="183"/>
      <c r="ALY166" s="183"/>
      <c r="ALZ166" s="183"/>
      <c r="AMA166" s="183"/>
      <c r="AMB166" s="183"/>
      <c r="AMC166" s="183"/>
      <c r="AMD166" s="183"/>
      <c r="AME166" s="183"/>
      <c r="AMF166" s="183"/>
      <c r="AMG166" s="183"/>
      <c r="AMH166" s="183"/>
      <c r="AMI166" s="183"/>
      <c r="AMJ166" s="183"/>
      <c r="AMK166" s="183"/>
      <c r="AML166" s="183"/>
      <c r="AMM166" s="183"/>
      <c r="AMN166" s="183"/>
      <c r="AMO166" s="183"/>
      <c r="AMP166" s="183"/>
      <c r="AMQ166" s="183"/>
      <c r="AMR166" s="183"/>
      <c r="AMS166" s="183"/>
      <c r="AMT166" s="183"/>
      <c r="AMU166" s="183"/>
      <c r="AMV166" s="183"/>
      <c r="AMW166" s="183"/>
      <c r="AMX166" s="183"/>
      <c r="AMY166" s="183"/>
      <c r="AMZ166" s="183"/>
      <c r="ANA166" s="183"/>
      <c r="ANB166" s="183"/>
      <c r="ANC166" s="183"/>
      <c r="AND166" s="183"/>
      <c r="ANE166" s="183"/>
      <c r="ANF166" s="183"/>
      <c r="ANG166" s="183"/>
      <c r="ANH166" s="183"/>
      <c r="ANI166" s="183"/>
      <c r="ANJ166" s="183"/>
      <c r="ANK166" s="183"/>
      <c r="ANL166" s="183"/>
      <c r="ANM166" s="183"/>
      <c r="ANN166" s="183"/>
      <c r="ANO166" s="183"/>
      <c r="ANP166" s="183"/>
      <c r="ANQ166" s="183"/>
      <c r="ANR166" s="183"/>
      <c r="ANS166" s="183"/>
      <c r="ANT166" s="183"/>
      <c r="ANU166" s="183"/>
      <c r="ANV166" s="183"/>
      <c r="ANW166" s="183"/>
      <c r="ANX166" s="183"/>
      <c r="ANY166" s="183"/>
      <c r="ANZ166" s="183"/>
      <c r="AOA166" s="183"/>
      <c r="AOB166" s="183"/>
      <c r="AOC166" s="183"/>
      <c r="AOD166" s="183"/>
      <c r="AOE166" s="183"/>
      <c r="AOF166" s="183"/>
      <c r="AOG166" s="183"/>
      <c r="AOH166" s="183"/>
      <c r="AOI166" s="183"/>
      <c r="AOJ166" s="183"/>
      <c r="AOK166" s="183"/>
      <c r="AOL166" s="183"/>
      <c r="AOM166" s="183"/>
      <c r="AON166" s="183"/>
      <c r="AOO166" s="183"/>
      <c r="AOP166" s="183"/>
      <c r="AOQ166" s="183"/>
      <c r="AOR166" s="183"/>
      <c r="AOS166" s="183"/>
      <c r="AOT166" s="183"/>
      <c r="AOU166" s="183"/>
      <c r="AOV166" s="183"/>
      <c r="AOW166" s="183"/>
      <c r="AOX166" s="183"/>
      <c r="AOY166" s="183"/>
      <c r="AOZ166" s="183"/>
      <c r="APA166" s="183"/>
      <c r="APB166" s="183"/>
      <c r="APC166" s="183"/>
      <c r="APD166" s="183"/>
      <c r="APE166" s="183"/>
      <c r="APF166" s="183"/>
      <c r="APG166" s="183"/>
      <c r="APH166" s="183"/>
      <c r="API166" s="183"/>
      <c r="APJ166" s="183"/>
      <c r="APK166" s="183"/>
      <c r="APL166" s="183"/>
      <c r="APM166" s="183"/>
      <c r="APN166" s="183"/>
      <c r="APO166" s="183"/>
      <c r="APP166" s="183"/>
      <c r="APQ166" s="183"/>
      <c r="APR166" s="183"/>
      <c r="APS166" s="183"/>
      <c r="APT166" s="183"/>
      <c r="APU166" s="183"/>
      <c r="APV166" s="183"/>
      <c r="APW166" s="183"/>
      <c r="APX166" s="183"/>
      <c r="APY166" s="183"/>
      <c r="APZ166" s="183"/>
      <c r="AQA166" s="183"/>
      <c r="AQB166" s="183"/>
      <c r="AQC166" s="183"/>
      <c r="AQD166" s="183"/>
      <c r="AQE166" s="183"/>
      <c r="AQF166" s="183"/>
      <c r="AQG166" s="183"/>
      <c r="AQH166" s="183"/>
      <c r="AQI166" s="183"/>
      <c r="AQJ166" s="183"/>
      <c r="AQK166" s="183"/>
      <c r="AQL166" s="183"/>
      <c r="AQM166" s="183"/>
      <c r="AQN166" s="183"/>
      <c r="AQO166" s="183"/>
      <c r="AQP166" s="183"/>
      <c r="AQQ166" s="183"/>
      <c r="AQR166" s="183"/>
      <c r="AQS166" s="183"/>
      <c r="AQT166" s="183"/>
      <c r="AQU166" s="183"/>
      <c r="AQV166" s="183"/>
      <c r="AQW166" s="183"/>
      <c r="AQX166" s="183"/>
      <c r="AQY166" s="183"/>
      <c r="AQZ166" s="183"/>
      <c r="ARA166" s="183"/>
      <c r="ARB166" s="183"/>
      <c r="ARC166" s="183"/>
      <c r="ARD166" s="183"/>
      <c r="ARE166" s="183"/>
      <c r="ARF166" s="183"/>
      <c r="ARG166" s="183"/>
      <c r="ARH166" s="183"/>
      <c r="ARI166" s="183"/>
      <c r="ARJ166" s="183"/>
      <c r="ARK166" s="183"/>
      <c r="ARL166" s="183"/>
      <c r="ARM166" s="183"/>
      <c r="ARN166" s="183"/>
      <c r="ARO166" s="183"/>
      <c r="ARP166" s="183"/>
      <c r="ARQ166" s="183"/>
      <c r="ARR166" s="183"/>
      <c r="ARS166" s="183"/>
      <c r="ART166" s="183"/>
      <c r="ARU166" s="183"/>
      <c r="ARV166" s="183"/>
      <c r="ARW166" s="183"/>
      <c r="ARX166" s="183"/>
      <c r="ARY166" s="183"/>
      <c r="ARZ166" s="183"/>
      <c r="ASA166" s="183"/>
      <c r="ASB166" s="183"/>
      <c r="ASC166" s="183"/>
      <c r="ASD166" s="183"/>
      <c r="ASE166" s="183"/>
      <c r="ASF166" s="183"/>
      <c r="ASG166" s="183"/>
      <c r="ASH166" s="183"/>
      <c r="ASI166" s="183"/>
      <c r="ASJ166" s="183"/>
      <c r="ASK166" s="183"/>
      <c r="ASL166" s="183"/>
      <c r="ASM166" s="183"/>
      <c r="ASN166" s="183"/>
      <c r="ASO166" s="183"/>
      <c r="ASP166" s="183"/>
      <c r="ASQ166" s="183"/>
      <c r="ASR166" s="183"/>
      <c r="ASS166" s="183"/>
      <c r="AST166" s="183"/>
      <c r="ASU166" s="183"/>
      <c r="ASV166" s="183"/>
      <c r="ASW166" s="183"/>
      <c r="ASX166" s="183"/>
      <c r="ASY166" s="183"/>
      <c r="ASZ166" s="183"/>
      <c r="ATA166" s="183"/>
      <c r="ATB166" s="183"/>
      <c r="ATC166" s="183"/>
      <c r="ATD166" s="183"/>
      <c r="ATE166" s="183"/>
      <c r="ATF166" s="183"/>
      <c r="ATG166" s="183"/>
      <c r="ATH166" s="183"/>
      <c r="ATI166" s="183"/>
      <c r="ATJ166" s="183"/>
      <c r="ATK166" s="183"/>
      <c r="ATL166" s="183"/>
      <c r="ATM166" s="183"/>
      <c r="ATN166" s="183"/>
      <c r="ATO166" s="183"/>
      <c r="ATP166" s="183"/>
      <c r="ATQ166" s="183"/>
      <c r="ATR166" s="183"/>
      <c r="ATS166" s="183"/>
      <c r="ATT166" s="183"/>
      <c r="ATU166" s="183"/>
      <c r="ATV166" s="183"/>
      <c r="ATW166" s="183"/>
      <c r="ATX166" s="183"/>
      <c r="ATY166" s="183"/>
      <c r="ATZ166" s="183"/>
      <c r="AUA166" s="183"/>
      <c r="AUB166" s="183"/>
      <c r="AUC166" s="183"/>
      <c r="AUD166" s="183"/>
      <c r="AUE166" s="183"/>
      <c r="AUF166" s="183"/>
      <c r="AUG166" s="183"/>
      <c r="AUH166" s="183"/>
      <c r="AUI166" s="183"/>
      <c r="AUJ166" s="183"/>
      <c r="AUK166" s="183"/>
      <c r="AUL166" s="183"/>
      <c r="AUM166" s="183"/>
      <c r="AUN166" s="183"/>
      <c r="AUO166" s="183"/>
      <c r="AUP166" s="183"/>
      <c r="AUQ166" s="183"/>
      <c r="AUR166" s="183"/>
      <c r="AUS166" s="183"/>
      <c r="AUT166" s="183"/>
      <c r="AUU166" s="183"/>
      <c r="AUV166" s="183"/>
      <c r="AUW166" s="183"/>
      <c r="AUX166" s="183"/>
      <c r="AUY166" s="183"/>
      <c r="AUZ166" s="183"/>
      <c r="AVA166" s="183"/>
      <c r="AVB166" s="183"/>
      <c r="AVC166" s="183"/>
      <c r="AVD166" s="183"/>
      <c r="AVE166" s="183"/>
      <c r="AVF166" s="183"/>
      <c r="AVG166" s="183"/>
      <c r="AVH166" s="183"/>
      <c r="AVI166" s="183"/>
      <c r="AVJ166" s="183"/>
      <c r="AVK166" s="183"/>
      <c r="AVL166" s="183"/>
      <c r="AVM166" s="183"/>
      <c r="AVN166" s="183"/>
      <c r="AVO166" s="183"/>
      <c r="AVP166" s="183"/>
      <c r="AVQ166" s="183"/>
      <c r="AVR166" s="183"/>
      <c r="AVS166" s="183"/>
      <c r="AVT166" s="183"/>
      <c r="AVU166" s="183"/>
      <c r="AVV166" s="183"/>
      <c r="AVW166" s="183"/>
      <c r="AVX166" s="183"/>
      <c r="AVY166" s="183"/>
      <c r="AVZ166" s="183"/>
      <c r="AWA166" s="183"/>
      <c r="AWB166" s="183"/>
      <c r="AWC166" s="183"/>
      <c r="AWD166" s="183"/>
      <c r="AWE166" s="183"/>
      <c r="AWF166" s="183"/>
      <c r="AWG166" s="183"/>
      <c r="AWH166" s="183"/>
      <c r="AWI166" s="183"/>
      <c r="AWJ166" s="183"/>
      <c r="AWK166" s="183"/>
      <c r="AWL166" s="183"/>
      <c r="AWM166" s="183"/>
      <c r="AWN166" s="183"/>
      <c r="AWO166" s="183"/>
      <c r="AWP166" s="183"/>
      <c r="AWQ166" s="183"/>
      <c r="AWR166" s="183"/>
      <c r="AWS166" s="183"/>
      <c r="AWT166" s="183"/>
      <c r="AWU166" s="183"/>
      <c r="AWV166" s="183"/>
      <c r="AWW166" s="183"/>
      <c r="AWX166" s="183"/>
      <c r="AWY166" s="183"/>
      <c r="AWZ166" s="183"/>
      <c r="AXA166" s="183"/>
      <c r="AXB166" s="183"/>
      <c r="AXC166" s="183"/>
      <c r="AXD166" s="183"/>
      <c r="AXE166" s="183"/>
      <c r="AXF166" s="183"/>
      <c r="AXG166" s="183"/>
      <c r="AXH166" s="183"/>
      <c r="AXI166" s="183"/>
      <c r="AXJ166" s="183"/>
      <c r="AXK166" s="183"/>
      <c r="AXL166" s="183"/>
      <c r="AXM166" s="183"/>
      <c r="AXN166" s="183"/>
      <c r="AXO166" s="183"/>
      <c r="AXP166" s="183"/>
      <c r="AXQ166" s="183"/>
      <c r="AXR166" s="183"/>
      <c r="AXS166" s="183"/>
      <c r="AXT166" s="183"/>
      <c r="AXU166" s="183"/>
      <c r="AXV166" s="183"/>
      <c r="AXW166" s="183"/>
      <c r="AXX166" s="183"/>
      <c r="AXY166" s="183"/>
      <c r="AXZ166" s="183"/>
      <c r="AYA166" s="183"/>
      <c r="AYB166" s="183"/>
      <c r="AYC166" s="183"/>
      <c r="AYD166" s="183"/>
      <c r="AYE166" s="183"/>
      <c r="AYF166" s="183"/>
      <c r="AYG166" s="183"/>
      <c r="AYH166" s="183"/>
      <c r="AYI166" s="183"/>
      <c r="AYJ166" s="183"/>
      <c r="AYK166" s="183"/>
      <c r="AYL166" s="183"/>
      <c r="AYM166" s="183"/>
      <c r="AYN166" s="183"/>
      <c r="AYO166" s="183"/>
      <c r="AYP166" s="183"/>
      <c r="AYQ166" s="183"/>
      <c r="AYR166" s="183"/>
      <c r="AYS166" s="183"/>
      <c r="AYT166" s="183"/>
      <c r="AYU166" s="183"/>
      <c r="AYV166" s="183"/>
      <c r="AYW166" s="183"/>
      <c r="AYX166" s="183"/>
      <c r="AYY166" s="183"/>
      <c r="AYZ166" s="183"/>
      <c r="AZA166" s="183"/>
      <c r="AZB166" s="183"/>
      <c r="AZC166" s="183"/>
      <c r="AZD166" s="183"/>
      <c r="AZE166" s="183"/>
      <c r="AZF166" s="183"/>
      <c r="AZG166" s="183"/>
      <c r="AZH166" s="183"/>
      <c r="AZI166" s="183"/>
      <c r="AZJ166" s="183"/>
      <c r="AZK166" s="183"/>
      <c r="AZL166" s="183"/>
      <c r="AZM166" s="183"/>
      <c r="AZN166" s="183"/>
      <c r="AZO166" s="183"/>
      <c r="AZP166" s="183"/>
      <c r="AZQ166" s="183"/>
      <c r="AZR166" s="183"/>
      <c r="AZS166" s="183"/>
      <c r="AZT166" s="183"/>
      <c r="AZU166" s="183"/>
      <c r="AZV166" s="183"/>
      <c r="AZW166" s="183"/>
      <c r="AZX166" s="183"/>
      <c r="AZY166" s="183"/>
      <c r="AZZ166" s="183"/>
      <c r="BAA166" s="183"/>
      <c r="BAB166" s="183"/>
      <c r="BAC166" s="183"/>
      <c r="BAD166" s="183"/>
      <c r="BAE166" s="183"/>
      <c r="BAF166" s="183"/>
      <c r="BAG166" s="183"/>
      <c r="BAH166" s="183"/>
      <c r="BAI166" s="183"/>
      <c r="BAJ166" s="183"/>
      <c r="BAK166" s="183"/>
      <c r="BAL166" s="183"/>
      <c r="BAM166" s="183"/>
      <c r="BAN166" s="183"/>
      <c r="BAO166" s="183"/>
      <c r="BAP166" s="183"/>
      <c r="BAQ166" s="183"/>
      <c r="BAR166" s="183"/>
      <c r="BAS166" s="183"/>
      <c r="BAT166" s="183"/>
      <c r="BAU166" s="183"/>
      <c r="BAV166" s="183"/>
      <c r="BAW166" s="183"/>
      <c r="BAX166" s="183"/>
      <c r="BAY166" s="183"/>
      <c r="BAZ166" s="183"/>
      <c r="BBA166" s="183"/>
      <c r="BBB166" s="183"/>
      <c r="BBC166" s="183"/>
      <c r="BBD166" s="183"/>
      <c r="BBE166" s="183"/>
      <c r="BBF166" s="183"/>
      <c r="BBG166" s="183"/>
      <c r="BBH166" s="183"/>
      <c r="BBI166" s="183"/>
      <c r="BBJ166" s="183"/>
      <c r="BBK166" s="183"/>
      <c r="BBL166" s="183"/>
      <c r="BBM166" s="183"/>
      <c r="BBN166" s="183"/>
      <c r="BBO166" s="183"/>
      <c r="BBP166" s="183"/>
      <c r="BBQ166" s="183"/>
      <c r="BBR166" s="183"/>
      <c r="BBS166" s="183"/>
      <c r="BBT166" s="183"/>
      <c r="BBU166" s="183"/>
      <c r="BBV166" s="183"/>
      <c r="BBW166" s="183"/>
      <c r="BBX166" s="183"/>
      <c r="BBY166" s="183"/>
      <c r="BBZ166" s="183"/>
      <c r="BCA166" s="183"/>
      <c r="BCB166" s="183"/>
      <c r="BCC166" s="183"/>
      <c r="BCD166" s="183"/>
      <c r="BCE166" s="183"/>
      <c r="BCF166" s="183"/>
      <c r="BCG166" s="183"/>
      <c r="BCH166" s="183"/>
      <c r="BCI166" s="183"/>
      <c r="BCJ166" s="183"/>
      <c r="BCK166" s="183"/>
      <c r="BCL166" s="183"/>
      <c r="BCM166" s="183"/>
      <c r="BCN166" s="183"/>
      <c r="BCO166" s="183"/>
      <c r="BCP166" s="183"/>
      <c r="BCQ166" s="183"/>
      <c r="BCR166" s="183"/>
      <c r="BCS166" s="183"/>
      <c r="BCT166" s="183"/>
      <c r="BCU166" s="183"/>
      <c r="BCV166" s="183"/>
      <c r="BCW166" s="183"/>
      <c r="BCX166" s="183"/>
      <c r="BCY166" s="183"/>
      <c r="BCZ166" s="183"/>
      <c r="BDA166" s="183"/>
      <c r="BDB166" s="183"/>
      <c r="BDC166" s="183"/>
      <c r="BDD166" s="183"/>
      <c r="BDE166" s="183"/>
      <c r="BDF166" s="183"/>
      <c r="BDG166" s="183"/>
      <c r="BDH166" s="183"/>
      <c r="BDI166" s="183"/>
      <c r="BDJ166" s="183"/>
      <c r="BDK166" s="183"/>
      <c r="BDL166" s="183"/>
      <c r="BDM166" s="183"/>
      <c r="BDN166" s="183"/>
      <c r="BDO166" s="183"/>
      <c r="BDP166" s="183"/>
      <c r="BDQ166" s="183"/>
      <c r="BDR166" s="183"/>
      <c r="BDS166" s="183"/>
      <c r="BDT166" s="183"/>
      <c r="BDU166" s="183"/>
      <c r="BDV166" s="183"/>
      <c r="BDW166" s="183"/>
      <c r="BDX166" s="183"/>
      <c r="BDY166" s="183"/>
      <c r="BDZ166" s="183"/>
      <c r="BEA166" s="183"/>
      <c r="BEB166" s="183"/>
      <c r="BEC166" s="183"/>
      <c r="BED166" s="183"/>
      <c r="BEE166" s="183"/>
      <c r="BEF166" s="183"/>
      <c r="BEG166" s="183"/>
      <c r="BEH166" s="183"/>
      <c r="BEI166" s="183"/>
      <c r="BEJ166" s="183"/>
      <c r="BEK166" s="183"/>
      <c r="BEL166" s="183"/>
      <c r="BEM166" s="183"/>
      <c r="BEN166" s="183"/>
      <c r="BEO166" s="183"/>
      <c r="BEP166" s="183"/>
      <c r="BEQ166" s="183"/>
      <c r="BER166" s="183"/>
      <c r="BES166" s="183"/>
      <c r="BET166" s="183"/>
      <c r="BEU166" s="183"/>
      <c r="BEV166" s="183"/>
      <c r="BEW166" s="183"/>
      <c r="BEX166" s="183"/>
      <c r="BEY166" s="183"/>
      <c r="BEZ166" s="183"/>
      <c r="BFA166" s="183"/>
      <c r="BFB166" s="183"/>
      <c r="BFC166" s="183"/>
      <c r="BFD166" s="183"/>
      <c r="BFE166" s="183"/>
      <c r="BFF166" s="183"/>
      <c r="BFG166" s="183"/>
      <c r="BFH166" s="183"/>
      <c r="BFI166" s="183"/>
      <c r="BFJ166" s="183"/>
      <c r="BFK166" s="183"/>
      <c r="BFL166" s="183"/>
      <c r="BFM166" s="183"/>
      <c r="BFN166" s="183"/>
      <c r="BFO166" s="183"/>
      <c r="BFP166" s="183"/>
      <c r="BFQ166" s="183"/>
      <c r="BFR166" s="183"/>
      <c r="BFS166" s="183"/>
      <c r="BFT166" s="183"/>
      <c r="BFU166" s="183"/>
      <c r="BFV166" s="183"/>
      <c r="BFW166" s="183"/>
      <c r="BFX166" s="183"/>
      <c r="BFY166" s="183"/>
      <c r="BFZ166" s="183"/>
      <c r="BGA166" s="183"/>
      <c r="BGB166" s="183"/>
      <c r="BGC166" s="183"/>
      <c r="BGD166" s="183"/>
      <c r="BGE166" s="183"/>
      <c r="BGF166" s="183"/>
      <c r="BGG166" s="183"/>
      <c r="BGH166" s="183"/>
      <c r="BGI166" s="183"/>
      <c r="BGJ166" s="183"/>
      <c r="BGK166" s="183"/>
      <c r="BGL166" s="183"/>
      <c r="BGM166" s="183"/>
      <c r="BGN166" s="183"/>
      <c r="BGO166" s="183"/>
      <c r="BGP166" s="183"/>
      <c r="BGQ166" s="183"/>
      <c r="BGR166" s="183"/>
      <c r="BGS166" s="183"/>
      <c r="BGT166" s="183"/>
      <c r="BGU166" s="183"/>
      <c r="BGV166" s="183"/>
      <c r="BGW166" s="183"/>
      <c r="BGX166" s="183"/>
      <c r="BGY166" s="183"/>
      <c r="BGZ166" s="183"/>
      <c r="BHA166" s="183"/>
      <c r="BHB166" s="183"/>
      <c r="BHC166" s="183"/>
      <c r="BHD166" s="183"/>
      <c r="BHE166" s="183"/>
      <c r="BHF166" s="183"/>
      <c r="BHG166" s="183"/>
      <c r="BHH166" s="183"/>
      <c r="BHI166" s="183"/>
      <c r="BHJ166" s="183"/>
      <c r="BHK166" s="183"/>
      <c r="BHL166" s="183"/>
      <c r="BHM166" s="183"/>
      <c r="BHN166" s="183"/>
      <c r="BHO166" s="183"/>
      <c r="BHP166" s="183"/>
      <c r="BHQ166" s="183"/>
      <c r="BHR166" s="183"/>
      <c r="BHS166" s="183"/>
      <c r="BHT166" s="183"/>
      <c r="BHU166" s="183"/>
      <c r="BHV166" s="183"/>
      <c r="BHW166" s="183"/>
      <c r="BHX166" s="183"/>
      <c r="BHY166" s="183"/>
      <c r="BHZ166" s="183"/>
      <c r="BIA166" s="183"/>
      <c r="BIB166" s="183"/>
      <c r="BIC166" s="183"/>
      <c r="BID166" s="183"/>
      <c r="BIE166" s="183"/>
      <c r="BIF166" s="183"/>
      <c r="BIG166" s="183"/>
      <c r="BIH166" s="183"/>
      <c r="BII166" s="183"/>
      <c r="BIJ166" s="183"/>
      <c r="BIK166" s="183"/>
      <c r="BIL166" s="183"/>
      <c r="BIM166" s="183"/>
      <c r="BIN166" s="183"/>
      <c r="BIO166" s="183"/>
      <c r="BIP166" s="183"/>
      <c r="BIQ166" s="183"/>
      <c r="BIR166" s="183"/>
      <c r="BIS166" s="183"/>
      <c r="BIT166" s="183"/>
      <c r="BIU166" s="183"/>
      <c r="BIV166" s="183"/>
      <c r="BIW166" s="183"/>
      <c r="BIX166" s="183"/>
      <c r="BIY166" s="183"/>
      <c r="BIZ166" s="183"/>
      <c r="BJA166" s="183"/>
      <c r="BJB166" s="183"/>
      <c r="BJC166" s="183"/>
      <c r="BJD166" s="183"/>
      <c r="BJE166" s="183"/>
      <c r="BJF166" s="183"/>
      <c r="BJG166" s="183"/>
      <c r="BJH166" s="183"/>
      <c r="BJI166" s="183"/>
      <c r="BJJ166" s="183"/>
      <c r="BJK166" s="183"/>
      <c r="BJL166" s="183"/>
      <c r="BJM166" s="183"/>
      <c r="BJN166" s="183"/>
      <c r="BJO166" s="183"/>
      <c r="BJP166" s="183"/>
      <c r="BJQ166" s="183"/>
      <c r="BJR166" s="183"/>
      <c r="BJS166" s="183"/>
      <c r="BJT166" s="183"/>
      <c r="BJU166" s="183"/>
      <c r="BJV166" s="183"/>
      <c r="BJW166" s="183"/>
      <c r="BJX166" s="183"/>
      <c r="BJY166" s="183"/>
      <c r="BJZ166" s="183"/>
      <c r="BKA166" s="183"/>
      <c r="BKB166" s="183"/>
      <c r="BKC166" s="183"/>
      <c r="BKD166" s="183"/>
      <c r="BKE166" s="183"/>
      <c r="BKF166" s="183"/>
      <c r="BKG166" s="183"/>
      <c r="BKH166" s="183"/>
      <c r="BKI166" s="183"/>
      <c r="BKJ166" s="183"/>
      <c r="BKK166" s="183"/>
      <c r="BKL166" s="183"/>
      <c r="BKM166" s="183"/>
      <c r="BKN166" s="183"/>
      <c r="BKO166" s="183"/>
      <c r="BKP166" s="183"/>
      <c r="BKQ166" s="183"/>
      <c r="BKR166" s="183"/>
      <c r="BKS166" s="183"/>
      <c r="BKT166" s="183"/>
      <c r="BKU166" s="183"/>
      <c r="BKV166" s="183"/>
      <c r="BKW166" s="183"/>
      <c r="BKX166" s="183"/>
      <c r="BKY166" s="183"/>
      <c r="BKZ166" s="183"/>
      <c r="BLA166" s="183"/>
      <c r="BLB166" s="183"/>
      <c r="BLC166" s="183"/>
      <c r="BLD166" s="183"/>
      <c r="BLE166" s="183"/>
      <c r="BLF166" s="183"/>
      <c r="BLG166" s="183"/>
      <c r="BLH166" s="183"/>
      <c r="BLI166" s="183"/>
      <c r="BLJ166" s="183"/>
      <c r="BLK166" s="183"/>
      <c r="BLL166" s="183"/>
      <c r="BLM166" s="183"/>
      <c r="BLN166" s="183"/>
      <c r="BLO166" s="183"/>
      <c r="BLP166" s="183"/>
      <c r="BLQ166" s="183"/>
      <c r="BLR166" s="183"/>
      <c r="BLS166" s="183"/>
      <c r="BLT166" s="183"/>
      <c r="BLU166" s="183"/>
      <c r="BLV166" s="183"/>
      <c r="BLW166" s="183"/>
      <c r="BLX166" s="183"/>
      <c r="BLY166" s="183"/>
      <c r="BLZ166" s="183"/>
      <c r="BMA166" s="183"/>
      <c r="BMB166" s="183"/>
      <c r="BMC166" s="183"/>
      <c r="BMD166" s="183"/>
      <c r="BME166" s="183"/>
      <c r="BMF166" s="183"/>
      <c r="BMG166" s="183"/>
      <c r="BMH166" s="183"/>
      <c r="BMI166" s="183"/>
      <c r="BMJ166" s="183"/>
      <c r="BMK166" s="183"/>
      <c r="BML166" s="183"/>
      <c r="BMM166" s="183"/>
      <c r="BMN166" s="183"/>
      <c r="BMO166" s="183"/>
      <c r="BMP166" s="183"/>
      <c r="BMQ166" s="183"/>
      <c r="BMR166" s="183"/>
      <c r="BMS166" s="183"/>
      <c r="BMT166" s="183"/>
      <c r="BMU166" s="183"/>
      <c r="BMV166" s="183"/>
      <c r="BMW166" s="183"/>
      <c r="BMX166" s="183"/>
      <c r="BMY166" s="183"/>
      <c r="BMZ166" s="183"/>
      <c r="BNA166" s="183"/>
      <c r="BNB166" s="183"/>
      <c r="BNC166" s="183"/>
      <c r="BND166" s="183"/>
      <c r="BNE166" s="183"/>
      <c r="BNF166" s="183"/>
      <c r="BNG166" s="183"/>
      <c r="BNH166" s="183"/>
      <c r="BNI166" s="183"/>
      <c r="BNJ166" s="183"/>
      <c r="BNK166" s="183"/>
      <c r="BNL166" s="183"/>
      <c r="BNM166" s="183"/>
      <c r="BNN166" s="183"/>
      <c r="BNO166" s="183"/>
      <c r="BNP166" s="183"/>
      <c r="BNQ166" s="183"/>
      <c r="BNR166" s="183"/>
      <c r="BNS166" s="183"/>
      <c r="BNT166" s="183"/>
      <c r="BNU166" s="183"/>
      <c r="BNV166" s="183"/>
      <c r="BNW166" s="183"/>
      <c r="BNX166" s="183"/>
      <c r="BNY166" s="183"/>
      <c r="BNZ166" s="183"/>
      <c r="BOA166" s="183"/>
      <c r="BOB166" s="183"/>
      <c r="BOC166" s="183"/>
      <c r="BOD166" s="183"/>
      <c r="BOE166" s="183"/>
      <c r="BOF166" s="183"/>
      <c r="BOG166" s="183"/>
      <c r="BOH166" s="183"/>
      <c r="BOI166" s="183"/>
      <c r="BOJ166" s="183"/>
      <c r="BOK166" s="183"/>
      <c r="BOL166" s="183"/>
      <c r="BOM166" s="183"/>
      <c r="BON166" s="183"/>
      <c r="BOO166" s="183"/>
      <c r="BOP166" s="183"/>
      <c r="BOQ166" s="183"/>
      <c r="BOR166" s="183"/>
      <c r="BOS166" s="183"/>
      <c r="BOT166" s="183"/>
      <c r="BOU166" s="183"/>
      <c r="BOV166" s="183"/>
      <c r="BOW166" s="183"/>
      <c r="BOX166" s="183"/>
      <c r="BOY166" s="183"/>
      <c r="BOZ166" s="183"/>
      <c r="BPA166" s="183"/>
      <c r="BPB166" s="183"/>
      <c r="BPC166" s="183"/>
      <c r="BPD166" s="183"/>
      <c r="BPE166" s="183"/>
      <c r="BPF166" s="183"/>
      <c r="BPG166" s="183"/>
      <c r="BPH166" s="183"/>
      <c r="BPI166" s="183"/>
      <c r="BPJ166" s="183"/>
      <c r="BPK166" s="183"/>
      <c r="BPL166" s="183"/>
      <c r="BPM166" s="183"/>
      <c r="BPN166" s="183"/>
      <c r="BPO166" s="183"/>
      <c r="BPP166" s="183"/>
      <c r="BPQ166" s="183"/>
      <c r="BPR166" s="183"/>
      <c r="BPS166" s="183"/>
      <c r="BPT166" s="183"/>
      <c r="BPU166" s="183"/>
      <c r="BPV166" s="183"/>
      <c r="BPW166" s="183"/>
      <c r="BPX166" s="183"/>
      <c r="BPY166" s="183"/>
      <c r="BPZ166" s="183"/>
      <c r="BQA166" s="183"/>
      <c r="BQB166" s="183"/>
      <c r="BQC166" s="183"/>
      <c r="BQD166" s="183"/>
      <c r="BQE166" s="183"/>
      <c r="BQF166" s="183"/>
      <c r="BQG166" s="183"/>
      <c r="BQH166" s="183"/>
      <c r="BQI166" s="183"/>
      <c r="BQJ166" s="183"/>
      <c r="BQK166" s="183"/>
      <c r="BQL166" s="183"/>
      <c r="BQM166" s="183"/>
      <c r="BQN166" s="183"/>
      <c r="BQO166" s="183"/>
      <c r="BQP166" s="183"/>
      <c r="BQQ166" s="183"/>
      <c r="BQR166" s="183"/>
      <c r="BQS166" s="183"/>
      <c r="BQT166" s="183"/>
      <c r="BQU166" s="183"/>
      <c r="BQV166" s="183"/>
      <c r="BQW166" s="183"/>
      <c r="BQX166" s="183"/>
      <c r="BQY166" s="183"/>
      <c r="BQZ166" s="183"/>
      <c r="BRA166" s="183"/>
      <c r="BRB166" s="183"/>
      <c r="BRC166" s="183"/>
      <c r="BRD166" s="183"/>
      <c r="BRE166" s="183"/>
      <c r="BRF166" s="183"/>
      <c r="BRG166" s="183"/>
      <c r="BRH166" s="183"/>
      <c r="BRI166" s="183"/>
      <c r="BRJ166" s="183"/>
      <c r="BRK166" s="183"/>
      <c r="BRL166" s="183"/>
      <c r="BRM166" s="183"/>
      <c r="BRN166" s="183"/>
      <c r="BRO166" s="183"/>
      <c r="BRP166" s="183"/>
      <c r="BRQ166" s="183"/>
      <c r="BRR166" s="183"/>
      <c r="BRS166" s="183"/>
      <c r="BRT166" s="183"/>
      <c r="BRU166" s="183"/>
      <c r="BRV166" s="183"/>
      <c r="BRW166" s="183"/>
      <c r="BRX166" s="183"/>
      <c r="BRY166" s="183"/>
      <c r="BRZ166" s="183"/>
      <c r="BSA166" s="183"/>
      <c r="BSB166" s="183"/>
      <c r="BSC166" s="183"/>
      <c r="BSD166" s="183"/>
      <c r="BSE166" s="183"/>
      <c r="BSF166" s="183"/>
      <c r="BSG166" s="183"/>
      <c r="BSH166" s="183"/>
      <c r="BSI166" s="183"/>
      <c r="BSJ166" s="183"/>
      <c r="BSK166" s="183"/>
      <c r="BSL166" s="183"/>
      <c r="BSM166" s="183"/>
      <c r="BSN166" s="183"/>
      <c r="BSO166" s="183"/>
      <c r="BSP166" s="183"/>
      <c r="BSQ166" s="183"/>
      <c r="BSR166" s="183"/>
      <c r="BSS166" s="183"/>
      <c r="BST166" s="183"/>
      <c r="BSU166" s="183"/>
      <c r="BSV166" s="183"/>
      <c r="BSW166" s="183"/>
      <c r="BSX166" s="183"/>
      <c r="BSY166" s="183"/>
      <c r="BSZ166" s="183"/>
      <c r="BTA166" s="183"/>
      <c r="BTB166" s="183"/>
      <c r="BTC166" s="183"/>
      <c r="BTD166" s="183"/>
      <c r="BTE166" s="183"/>
      <c r="BTF166" s="183"/>
      <c r="BTG166" s="183"/>
      <c r="BTH166" s="183"/>
      <c r="BTI166" s="183"/>
      <c r="BTJ166" s="183"/>
      <c r="BTK166" s="183"/>
      <c r="BTL166" s="183"/>
      <c r="BTM166" s="183"/>
      <c r="BTN166" s="183"/>
      <c r="BTO166" s="183"/>
      <c r="BTP166" s="183"/>
      <c r="BTQ166" s="183"/>
      <c r="BTR166" s="183"/>
      <c r="BTS166" s="183"/>
      <c r="BTT166" s="183"/>
      <c r="BTU166" s="183"/>
      <c r="BTV166" s="183"/>
      <c r="BTW166" s="183"/>
      <c r="BTX166" s="183"/>
      <c r="BTY166" s="183"/>
      <c r="BTZ166" s="183"/>
      <c r="BUA166" s="183"/>
      <c r="BUB166" s="183"/>
      <c r="BUC166" s="183"/>
      <c r="BUD166" s="183"/>
      <c r="BUE166" s="183"/>
      <c r="BUF166" s="183"/>
      <c r="BUG166" s="183"/>
      <c r="BUH166" s="183"/>
      <c r="BUI166" s="183"/>
      <c r="BUJ166" s="183"/>
      <c r="BUK166" s="183"/>
      <c r="BUL166" s="183"/>
      <c r="BUM166" s="183"/>
      <c r="BUN166" s="183"/>
      <c r="BUO166" s="183"/>
      <c r="BUP166" s="183"/>
      <c r="BUQ166" s="183"/>
      <c r="BUR166" s="183"/>
      <c r="BUS166" s="183"/>
      <c r="BUT166" s="183"/>
      <c r="BUU166" s="183"/>
      <c r="BUV166" s="183"/>
      <c r="BUW166" s="183"/>
      <c r="BUX166" s="183"/>
      <c r="BUY166" s="183"/>
      <c r="BUZ166" s="183"/>
      <c r="BVA166" s="183"/>
      <c r="BVB166" s="183"/>
      <c r="BVC166" s="183"/>
      <c r="BVD166" s="183"/>
      <c r="BVE166" s="183"/>
      <c r="BVF166" s="183"/>
      <c r="BVG166" s="183"/>
      <c r="BVH166" s="183"/>
      <c r="BVI166" s="183"/>
      <c r="BVJ166" s="183"/>
      <c r="BVK166" s="183"/>
      <c r="BVL166" s="183"/>
      <c r="BVM166" s="183"/>
      <c r="BVN166" s="183"/>
      <c r="BVO166" s="183"/>
      <c r="BVP166" s="183"/>
      <c r="BVQ166" s="183"/>
      <c r="BVR166" s="183"/>
      <c r="BVS166" s="183"/>
      <c r="BVT166" s="183"/>
      <c r="BVU166" s="183"/>
      <c r="BVV166" s="183"/>
      <c r="BVW166" s="183"/>
      <c r="BVX166" s="183"/>
      <c r="BVY166" s="183"/>
      <c r="BVZ166" s="183"/>
      <c r="BWA166" s="183"/>
      <c r="BWB166" s="183"/>
      <c r="BWC166" s="183"/>
      <c r="BWD166" s="183"/>
      <c r="BWE166" s="183"/>
      <c r="BWF166" s="183"/>
      <c r="BWG166" s="183"/>
      <c r="BWH166" s="183"/>
      <c r="BWI166" s="183"/>
      <c r="BWJ166" s="183"/>
      <c r="BWK166" s="183"/>
      <c r="BWL166" s="183"/>
      <c r="BWM166" s="183"/>
      <c r="BWN166" s="183"/>
      <c r="BWO166" s="183"/>
      <c r="BWP166" s="183"/>
      <c r="BWQ166" s="183"/>
      <c r="BWR166" s="183"/>
      <c r="BWS166" s="183"/>
      <c r="BWT166" s="183"/>
      <c r="BWU166" s="183"/>
      <c r="BWV166" s="183"/>
      <c r="BWW166" s="183"/>
      <c r="BWX166" s="183"/>
      <c r="BWY166" s="183"/>
      <c r="BWZ166" s="183"/>
      <c r="BXA166" s="183"/>
      <c r="BXB166" s="183"/>
      <c r="BXC166" s="183"/>
      <c r="BXD166" s="183"/>
      <c r="BXE166" s="183"/>
      <c r="BXF166" s="183"/>
      <c r="BXG166" s="183"/>
      <c r="BXH166" s="183"/>
      <c r="BXI166" s="183"/>
      <c r="BXJ166" s="183"/>
      <c r="BXK166" s="183"/>
      <c r="BXL166" s="183"/>
      <c r="BXM166" s="183"/>
      <c r="BXN166" s="183"/>
      <c r="BXO166" s="183"/>
      <c r="BXP166" s="183"/>
      <c r="BXQ166" s="183"/>
      <c r="BXR166" s="183"/>
      <c r="BXS166" s="183"/>
      <c r="BXT166" s="183"/>
      <c r="BXU166" s="183"/>
      <c r="BXV166" s="183"/>
      <c r="BXW166" s="183"/>
      <c r="BXX166" s="183"/>
      <c r="BXY166" s="183"/>
      <c r="BXZ166" s="183"/>
      <c r="BYA166" s="183"/>
      <c r="BYB166" s="183"/>
      <c r="BYC166" s="183"/>
      <c r="BYD166" s="183"/>
      <c r="BYE166" s="183"/>
      <c r="BYF166" s="183"/>
      <c r="BYG166" s="183"/>
      <c r="BYH166" s="183"/>
      <c r="BYI166" s="183"/>
      <c r="BYJ166" s="183"/>
      <c r="BYK166" s="183"/>
      <c r="BYL166" s="183"/>
      <c r="BYM166" s="183"/>
      <c r="BYN166" s="183"/>
      <c r="BYO166" s="183"/>
      <c r="BYP166" s="183"/>
      <c r="BYQ166" s="183"/>
      <c r="BYR166" s="183"/>
      <c r="BYS166" s="183"/>
      <c r="BYT166" s="183"/>
      <c r="BYU166" s="183"/>
      <c r="BYV166" s="183"/>
      <c r="BYW166" s="183"/>
      <c r="BYX166" s="183"/>
      <c r="BYY166" s="183"/>
      <c r="BYZ166" s="183"/>
      <c r="BZA166" s="183"/>
      <c r="BZB166" s="183"/>
      <c r="BZC166" s="183"/>
      <c r="BZD166" s="183"/>
      <c r="BZE166" s="183"/>
      <c r="BZF166" s="183"/>
      <c r="BZG166" s="183"/>
      <c r="BZH166" s="183"/>
      <c r="BZI166" s="183"/>
      <c r="BZJ166" s="183"/>
      <c r="BZK166" s="183"/>
      <c r="BZL166" s="183"/>
      <c r="BZM166" s="183"/>
      <c r="BZN166" s="183"/>
      <c r="BZO166" s="183"/>
      <c r="BZP166" s="183"/>
      <c r="BZQ166" s="183"/>
      <c r="BZR166" s="183"/>
      <c r="BZS166" s="183"/>
      <c r="BZT166" s="183"/>
      <c r="BZU166" s="183"/>
      <c r="BZV166" s="183"/>
      <c r="BZW166" s="183"/>
      <c r="BZX166" s="183"/>
      <c r="BZY166" s="183"/>
      <c r="BZZ166" s="183"/>
      <c r="CAA166" s="183"/>
      <c r="CAB166" s="183"/>
      <c r="CAC166" s="183"/>
      <c r="CAD166" s="183"/>
      <c r="CAE166" s="183"/>
      <c r="CAF166" s="183"/>
      <c r="CAG166" s="183"/>
      <c r="CAH166" s="183"/>
      <c r="CAI166" s="183"/>
      <c r="CAJ166" s="183"/>
      <c r="CAK166" s="183"/>
      <c r="CAL166" s="183"/>
      <c r="CAM166" s="183"/>
      <c r="CAN166" s="183"/>
      <c r="CAO166" s="183"/>
      <c r="CAP166" s="183"/>
      <c r="CAQ166" s="183"/>
      <c r="CAR166" s="183"/>
      <c r="CAS166" s="183"/>
      <c r="CAT166" s="183"/>
      <c r="CAU166" s="183"/>
      <c r="CAV166" s="183"/>
      <c r="CAW166" s="183"/>
      <c r="CAX166" s="183"/>
      <c r="CAY166" s="183"/>
      <c r="CAZ166" s="183"/>
      <c r="CBA166" s="183"/>
      <c r="CBB166" s="183"/>
      <c r="CBC166" s="183"/>
      <c r="CBD166" s="183"/>
      <c r="CBE166" s="183"/>
      <c r="CBF166" s="183"/>
      <c r="CBG166" s="183"/>
      <c r="CBH166" s="183"/>
      <c r="CBI166" s="183"/>
      <c r="CBJ166" s="183"/>
      <c r="CBK166" s="183"/>
      <c r="CBL166" s="183"/>
      <c r="CBM166" s="183"/>
      <c r="CBN166" s="183"/>
      <c r="CBO166" s="183"/>
      <c r="CBP166" s="183"/>
      <c r="CBQ166" s="183"/>
      <c r="CBR166" s="183"/>
      <c r="CBS166" s="183"/>
      <c r="CBT166" s="183"/>
      <c r="CBU166" s="183"/>
      <c r="CBV166" s="183"/>
      <c r="CBW166" s="183"/>
      <c r="CBX166" s="183"/>
      <c r="CBY166" s="183"/>
      <c r="CBZ166" s="183"/>
      <c r="CCA166" s="183"/>
      <c r="CCB166" s="183"/>
      <c r="CCC166" s="183"/>
      <c r="CCD166" s="183"/>
      <c r="CCE166" s="183"/>
      <c r="CCF166" s="183"/>
      <c r="CCG166" s="183"/>
      <c r="CCH166" s="183"/>
      <c r="CCI166" s="183"/>
      <c r="CCJ166" s="183"/>
      <c r="CCK166" s="183"/>
      <c r="CCL166" s="183"/>
      <c r="CCM166" s="183"/>
      <c r="CCN166" s="183"/>
      <c r="CCO166" s="183"/>
      <c r="CCP166" s="183"/>
      <c r="CCQ166" s="183"/>
      <c r="CCR166" s="183"/>
      <c r="CCS166" s="183"/>
      <c r="CCT166" s="183"/>
      <c r="CCU166" s="183"/>
      <c r="CCV166" s="183"/>
      <c r="CCW166" s="183"/>
      <c r="CCX166" s="183"/>
      <c r="CCY166" s="183"/>
      <c r="CCZ166" s="183"/>
      <c r="CDA166" s="183"/>
      <c r="CDB166" s="183"/>
      <c r="CDC166" s="183"/>
      <c r="CDD166" s="183"/>
      <c r="CDE166" s="183"/>
      <c r="CDF166" s="183"/>
      <c r="CDG166" s="183"/>
      <c r="CDH166" s="183"/>
      <c r="CDI166" s="183"/>
      <c r="CDJ166" s="183"/>
      <c r="CDK166" s="183"/>
      <c r="CDL166" s="183"/>
      <c r="CDM166" s="183"/>
      <c r="CDN166" s="183"/>
      <c r="CDO166" s="183"/>
      <c r="CDP166" s="183"/>
      <c r="CDQ166" s="183"/>
      <c r="CDR166" s="183"/>
      <c r="CDS166" s="183"/>
      <c r="CDT166" s="183"/>
      <c r="CDU166" s="183"/>
      <c r="CDV166" s="183"/>
      <c r="CDW166" s="183"/>
      <c r="CDX166" s="183"/>
      <c r="CDY166" s="183"/>
      <c r="CDZ166" s="183"/>
      <c r="CEA166" s="183"/>
      <c r="CEB166" s="183"/>
      <c r="CEC166" s="183"/>
      <c r="CED166" s="183"/>
      <c r="CEE166" s="183"/>
      <c r="CEF166" s="183"/>
      <c r="CEG166" s="183"/>
      <c r="CEH166" s="183"/>
      <c r="CEI166" s="183"/>
      <c r="CEJ166" s="183"/>
      <c r="CEK166" s="183"/>
      <c r="CEL166" s="183"/>
      <c r="CEM166" s="183"/>
      <c r="CEN166" s="183"/>
      <c r="CEO166" s="183"/>
      <c r="CEP166" s="183"/>
      <c r="CEQ166" s="183"/>
      <c r="CER166" s="183"/>
      <c r="CES166" s="183"/>
      <c r="CET166" s="183"/>
      <c r="CEU166" s="183"/>
      <c r="CEV166" s="183"/>
      <c r="CEW166" s="183"/>
      <c r="CEX166" s="183"/>
      <c r="CEY166" s="183"/>
      <c r="CEZ166" s="183"/>
      <c r="CFA166" s="183"/>
      <c r="CFB166" s="183"/>
      <c r="CFC166" s="183"/>
      <c r="CFD166" s="183"/>
      <c r="CFE166" s="183"/>
      <c r="CFF166" s="183"/>
      <c r="CFG166" s="183"/>
      <c r="CFH166" s="183"/>
      <c r="CFI166" s="183"/>
      <c r="CFJ166" s="183"/>
      <c r="CFK166" s="183"/>
      <c r="CFL166" s="183"/>
      <c r="CFM166" s="183"/>
      <c r="CFN166" s="183"/>
      <c r="CFO166" s="183"/>
      <c r="CFP166" s="183"/>
      <c r="CFQ166" s="183"/>
      <c r="CFR166" s="183"/>
      <c r="CFS166" s="183"/>
      <c r="CFT166" s="183"/>
      <c r="CFU166" s="183"/>
      <c r="CFV166" s="183"/>
      <c r="CFW166" s="183"/>
      <c r="CFX166" s="183"/>
      <c r="CFY166" s="183"/>
      <c r="CFZ166" s="183"/>
      <c r="CGA166" s="183"/>
      <c r="CGB166" s="183"/>
      <c r="CGC166" s="183"/>
      <c r="CGD166" s="183"/>
      <c r="CGE166" s="183"/>
      <c r="CGF166" s="183"/>
      <c r="CGG166" s="183"/>
      <c r="CGH166" s="183"/>
      <c r="CGI166" s="183"/>
      <c r="CGJ166" s="183"/>
      <c r="CGK166" s="183"/>
      <c r="CGL166" s="183"/>
      <c r="CGM166" s="183"/>
      <c r="CGN166" s="183"/>
      <c r="CGO166" s="183"/>
      <c r="CGP166" s="183"/>
      <c r="CGQ166" s="183"/>
      <c r="CGR166" s="183"/>
      <c r="CGS166" s="183"/>
      <c r="CGT166" s="183"/>
      <c r="CGU166" s="183"/>
      <c r="CGV166" s="183"/>
      <c r="CGW166" s="183"/>
      <c r="CGX166" s="183"/>
      <c r="CGY166" s="183"/>
      <c r="CGZ166" s="183"/>
      <c r="CHA166" s="183"/>
      <c r="CHB166" s="183"/>
      <c r="CHC166" s="183"/>
      <c r="CHD166" s="183"/>
      <c r="CHE166" s="183"/>
      <c r="CHF166" s="183"/>
      <c r="CHG166" s="183"/>
      <c r="CHH166" s="183"/>
      <c r="CHI166" s="183"/>
      <c r="CHJ166" s="183"/>
      <c r="CHK166" s="183"/>
      <c r="CHL166" s="183"/>
      <c r="CHM166" s="183"/>
      <c r="CHN166" s="183"/>
      <c r="CHO166" s="183"/>
      <c r="CHP166" s="183"/>
      <c r="CHQ166" s="183"/>
      <c r="CHR166" s="183"/>
      <c r="CHS166" s="183"/>
      <c r="CHT166" s="183"/>
      <c r="CHU166" s="183"/>
      <c r="CHV166" s="183"/>
      <c r="CHW166" s="183"/>
      <c r="CHX166" s="183"/>
      <c r="CHY166" s="183"/>
      <c r="CHZ166" s="183"/>
      <c r="CIA166" s="183"/>
      <c r="CIB166" s="183"/>
      <c r="CIC166" s="183"/>
      <c r="CID166" s="183"/>
      <c r="CIE166" s="183"/>
      <c r="CIF166" s="183"/>
      <c r="CIG166" s="183"/>
      <c r="CIH166" s="183"/>
      <c r="CII166" s="183"/>
      <c r="CIJ166" s="183"/>
      <c r="CIK166" s="183"/>
      <c r="CIL166" s="183"/>
      <c r="CIM166" s="183"/>
      <c r="CIN166" s="183"/>
      <c r="CIO166" s="183"/>
      <c r="CIP166" s="183"/>
      <c r="CIQ166" s="183"/>
      <c r="CIR166" s="183"/>
      <c r="CIS166" s="183"/>
      <c r="CIT166" s="183"/>
      <c r="CIU166" s="183"/>
      <c r="CIV166" s="183"/>
      <c r="CIW166" s="183"/>
      <c r="CIX166" s="183"/>
      <c r="CIY166" s="183"/>
      <c r="CIZ166" s="183"/>
      <c r="CJA166" s="183"/>
      <c r="CJB166" s="183"/>
      <c r="CJC166" s="183"/>
      <c r="CJD166" s="183"/>
      <c r="CJE166" s="183"/>
      <c r="CJF166" s="183"/>
      <c r="CJG166" s="183"/>
      <c r="CJH166" s="183"/>
      <c r="CJI166" s="183"/>
      <c r="CJJ166" s="183"/>
      <c r="CJK166" s="183"/>
      <c r="CJL166" s="183"/>
      <c r="CJM166" s="183"/>
      <c r="CJN166" s="183"/>
      <c r="CJO166" s="183"/>
      <c r="CJP166" s="183"/>
      <c r="CJQ166" s="183"/>
      <c r="CJR166" s="183"/>
      <c r="CJS166" s="183"/>
      <c r="CJT166" s="183"/>
      <c r="CJU166" s="183"/>
      <c r="CJV166" s="183"/>
      <c r="CJW166" s="183"/>
      <c r="CJX166" s="183"/>
      <c r="CJY166" s="183"/>
      <c r="CJZ166" s="183"/>
      <c r="CKA166" s="183"/>
      <c r="CKB166" s="183"/>
      <c r="CKC166" s="183"/>
      <c r="CKD166" s="183"/>
      <c r="CKE166" s="183"/>
      <c r="CKF166" s="183"/>
      <c r="CKG166" s="183"/>
      <c r="CKH166" s="183"/>
      <c r="CKI166" s="183"/>
      <c r="CKJ166" s="183"/>
      <c r="CKK166" s="183"/>
      <c r="CKL166" s="183"/>
      <c r="CKM166" s="183"/>
      <c r="CKN166" s="183"/>
      <c r="CKO166" s="183"/>
      <c r="CKP166" s="183"/>
      <c r="CKQ166" s="183"/>
      <c r="CKR166" s="183"/>
      <c r="CKS166" s="183"/>
      <c r="CKT166" s="183"/>
      <c r="CKU166" s="183"/>
      <c r="CKV166" s="183"/>
      <c r="CKW166" s="183"/>
      <c r="CKX166" s="183"/>
      <c r="CKY166" s="183"/>
      <c r="CKZ166" s="183"/>
      <c r="CLA166" s="183"/>
      <c r="CLB166" s="183"/>
      <c r="CLC166" s="183"/>
      <c r="CLD166" s="183"/>
      <c r="CLE166" s="183"/>
      <c r="CLF166" s="183"/>
      <c r="CLG166" s="183"/>
      <c r="CLH166" s="183"/>
      <c r="CLI166" s="183"/>
      <c r="CLJ166" s="183"/>
      <c r="CLK166" s="183"/>
      <c r="CLL166" s="183"/>
      <c r="CLM166" s="183"/>
      <c r="CLN166" s="183"/>
      <c r="CLO166" s="183"/>
      <c r="CLP166" s="183"/>
      <c r="CLQ166" s="183"/>
      <c r="CLR166" s="183"/>
      <c r="CLS166" s="183"/>
      <c r="CLT166" s="183"/>
      <c r="CLU166" s="183"/>
      <c r="CLV166" s="183"/>
      <c r="CLW166" s="183"/>
      <c r="CLX166" s="183"/>
      <c r="CLY166" s="183"/>
      <c r="CLZ166" s="183"/>
      <c r="CMA166" s="183"/>
      <c r="CMB166" s="183"/>
      <c r="CMC166" s="183"/>
      <c r="CMD166" s="183"/>
      <c r="CME166" s="183"/>
      <c r="CMF166" s="183"/>
      <c r="CMG166" s="183"/>
      <c r="CMH166" s="183"/>
      <c r="CMI166" s="183"/>
      <c r="CMJ166" s="183"/>
      <c r="CMK166" s="183"/>
      <c r="CML166" s="183"/>
      <c r="CMM166" s="183"/>
      <c r="CMN166" s="183"/>
      <c r="CMO166" s="183"/>
      <c r="CMP166" s="183"/>
      <c r="CMQ166" s="183"/>
      <c r="CMR166" s="183"/>
      <c r="CMS166" s="183"/>
      <c r="CMT166" s="183"/>
      <c r="CMU166" s="183"/>
      <c r="CMV166" s="183"/>
      <c r="CMW166" s="183"/>
      <c r="CMX166" s="183"/>
      <c r="CMY166" s="183"/>
      <c r="CMZ166" s="183"/>
      <c r="CNA166" s="183"/>
      <c r="CNB166" s="183"/>
      <c r="CNC166" s="183"/>
      <c r="CND166" s="183"/>
      <c r="CNE166" s="183"/>
      <c r="CNF166" s="183"/>
      <c r="CNG166" s="183"/>
      <c r="CNH166" s="183"/>
      <c r="CNI166" s="183"/>
      <c r="CNJ166" s="183"/>
      <c r="CNK166" s="183"/>
      <c r="CNL166" s="183"/>
      <c r="CNM166" s="183"/>
      <c r="CNN166" s="183"/>
      <c r="CNO166" s="183"/>
      <c r="CNP166" s="183"/>
      <c r="CNQ166" s="183"/>
      <c r="CNR166" s="183"/>
      <c r="CNS166" s="183"/>
      <c r="CNT166" s="183"/>
      <c r="CNU166" s="183"/>
      <c r="CNV166" s="183"/>
      <c r="CNW166" s="183"/>
      <c r="CNX166" s="183"/>
      <c r="CNY166" s="183"/>
      <c r="CNZ166" s="183"/>
      <c r="COA166" s="183"/>
      <c r="COB166" s="183"/>
      <c r="COC166" s="183"/>
      <c r="COD166" s="183"/>
      <c r="COE166" s="183"/>
      <c r="COF166" s="183"/>
      <c r="COG166" s="183"/>
      <c r="COH166" s="183"/>
      <c r="COI166" s="183"/>
      <c r="COJ166" s="183"/>
      <c r="COK166" s="183"/>
      <c r="COL166" s="183"/>
      <c r="COM166" s="183"/>
      <c r="CON166" s="183"/>
      <c r="COO166" s="183"/>
      <c r="COP166" s="183"/>
      <c r="COQ166" s="183"/>
      <c r="COR166" s="183"/>
      <c r="COS166" s="183"/>
      <c r="COT166" s="183"/>
      <c r="COU166" s="183"/>
      <c r="COV166" s="183"/>
      <c r="COW166" s="183"/>
      <c r="COX166" s="183"/>
      <c r="COY166" s="183"/>
      <c r="COZ166" s="183"/>
      <c r="CPA166" s="183"/>
      <c r="CPB166" s="183"/>
      <c r="CPC166" s="183"/>
      <c r="CPD166" s="183"/>
      <c r="CPE166" s="183"/>
      <c r="CPF166" s="183"/>
      <c r="CPG166" s="183"/>
      <c r="CPH166" s="183"/>
      <c r="CPI166" s="183"/>
      <c r="CPJ166" s="183"/>
      <c r="CPK166" s="183"/>
      <c r="CPL166" s="183"/>
      <c r="CPM166" s="183"/>
      <c r="CPN166" s="183"/>
      <c r="CPO166" s="183"/>
      <c r="CPP166" s="183"/>
      <c r="CPQ166" s="183"/>
      <c r="CPR166" s="183"/>
      <c r="CPS166" s="183"/>
      <c r="CPT166" s="183"/>
      <c r="CPU166" s="183"/>
      <c r="CPV166" s="183"/>
      <c r="CPW166" s="183"/>
      <c r="CPX166" s="183"/>
      <c r="CPY166" s="183"/>
      <c r="CPZ166" s="183"/>
      <c r="CQA166" s="183"/>
      <c r="CQB166" s="183"/>
      <c r="CQC166" s="183"/>
      <c r="CQD166" s="183"/>
      <c r="CQE166" s="183"/>
      <c r="CQF166" s="183"/>
      <c r="CQG166" s="183"/>
      <c r="CQH166" s="183"/>
      <c r="CQI166" s="183"/>
      <c r="CQJ166" s="183"/>
      <c r="CQK166" s="183"/>
      <c r="CQL166" s="183"/>
      <c r="CQM166" s="183"/>
      <c r="CQN166" s="183"/>
      <c r="CQO166" s="183"/>
      <c r="CQP166" s="183"/>
      <c r="CQQ166" s="183"/>
      <c r="CQR166" s="183"/>
      <c r="CQS166" s="183"/>
      <c r="CQT166" s="183"/>
      <c r="CQU166" s="183"/>
      <c r="CQV166" s="183"/>
      <c r="CQW166" s="183"/>
      <c r="CQX166" s="183"/>
      <c r="CQY166" s="183"/>
      <c r="CQZ166" s="183"/>
      <c r="CRA166" s="183"/>
      <c r="CRB166" s="183"/>
      <c r="CRC166" s="183"/>
      <c r="CRD166" s="183"/>
      <c r="CRE166" s="183"/>
      <c r="CRF166" s="183"/>
      <c r="CRG166" s="183"/>
      <c r="CRH166" s="183"/>
      <c r="CRI166" s="183"/>
      <c r="CRJ166" s="183"/>
      <c r="CRK166" s="183"/>
      <c r="CRL166" s="183"/>
      <c r="CRM166" s="183"/>
      <c r="CRN166" s="183"/>
      <c r="CRO166" s="183"/>
      <c r="CRP166" s="183"/>
      <c r="CRQ166" s="183"/>
      <c r="CRR166" s="183"/>
      <c r="CRS166" s="183"/>
      <c r="CRT166" s="183"/>
      <c r="CRU166" s="183"/>
      <c r="CRV166" s="183"/>
      <c r="CRW166" s="183"/>
      <c r="CRX166" s="183"/>
      <c r="CRY166" s="183"/>
      <c r="CRZ166" s="183"/>
      <c r="CSA166" s="183"/>
      <c r="CSB166" s="183"/>
      <c r="CSC166" s="183"/>
      <c r="CSD166" s="183"/>
      <c r="CSE166" s="183"/>
      <c r="CSF166" s="183"/>
      <c r="CSG166" s="183"/>
      <c r="CSH166" s="183"/>
      <c r="CSI166" s="183"/>
      <c r="CSJ166" s="183"/>
      <c r="CSK166" s="183"/>
      <c r="CSL166" s="183"/>
      <c r="CSM166" s="183"/>
      <c r="CSN166" s="183"/>
      <c r="CSO166" s="183"/>
      <c r="CSP166" s="183"/>
      <c r="CSQ166" s="183"/>
      <c r="CSR166" s="183"/>
      <c r="CSS166" s="183"/>
      <c r="CST166" s="183"/>
      <c r="CSU166" s="183"/>
      <c r="CSV166" s="183"/>
      <c r="CSW166" s="183"/>
      <c r="CSX166" s="183"/>
      <c r="CSY166" s="183"/>
      <c r="CSZ166" s="183"/>
      <c r="CTA166" s="183"/>
      <c r="CTB166" s="183"/>
      <c r="CTC166" s="183"/>
      <c r="CTD166" s="183"/>
      <c r="CTE166" s="183"/>
      <c r="CTF166" s="183"/>
      <c r="CTG166" s="183"/>
      <c r="CTH166" s="183"/>
      <c r="CTI166" s="183"/>
      <c r="CTJ166" s="183"/>
      <c r="CTK166" s="183"/>
      <c r="CTL166" s="183"/>
      <c r="CTM166" s="183"/>
      <c r="CTN166" s="183"/>
      <c r="CTO166" s="183"/>
      <c r="CTP166" s="183"/>
      <c r="CTQ166" s="183"/>
      <c r="CTR166" s="183"/>
      <c r="CTS166" s="183"/>
      <c r="CTT166" s="183"/>
      <c r="CTU166" s="183"/>
      <c r="CTV166" s="183"/>
      <c r="CTW166" s="183"/>
      <c r="CTX166" s="183"/>
      <c r="CTY166" s="183"/>
      <c r="CTZ166" s="183"/>
      <c r="CUA166" s="183"/>
      <c r="CUB166" s="183"/>
      <c r="CUC166" s="183"/>
      <c r="CUD166" s="183"/>
      <c r="CUE166" s="183"/>
      <c r="CUF166" s="183"/>
      <c r="CUG166" s="183"/>
      <c r="CUH166" s="183"/>
      <c r="CUI166" s="183"/>
      <c r="CUJ166" s="183"/>
      <c r="CUK166" s="183"/>
      <c r="CUL166" s="183"/>
      <c r="CUM166" s="183"/>
      <c r="CUN166" s="183"/>
      <c r="CUO166" s="183"/>
      <c r="CUP166" s="183"/>
      <c r="CUQ166" s="183"/>
      <c r="CUR166" s="183"/>
      <c r="CUS166" s="183"/>
      <c r="CUT166" s="183"/>
      <c r="CUU166" s="183"/>
      <c r="CUV166" s="183"/>
      <c r="CUW166" s="183"/>
      <c r="CUX166" s="183"/>
      <c r="CUY166" s="183"/>
      <c r="CUZ166" s="183"/>
      <c r="CVA166" s="183"/>
      <c r="CVB166" s="183"/>
      <c r="CVC166" s="183"/>
      <c r="CVD166" s="183"/>
      <c r="CVE166" s="183"/>
      <c r="CVF166" s="183"/>
      <c r="CVG166" s="183"/>
      <c r="CVH166" s="183"/>
      <c r="CVI166" s="183"/>
      <c r="CVJ166" s="183"/>
      <c r="CVK166" s="183"/>
      <c r="CVL166" s="183"/>
      <c r="CVM166" s="183"/>
      <c r="CVN166" s="183"/>
      <c r="CVO166" s="183"/>
      <c r="CVP166" s="183"/>
      <c r="CVQ166" s="183"/>
      <c r="CVR166" s="183"/>
      <c r="CVS166" s="183"/>
      <c r="CVT166" s="183"/>
      <c r="CVU166" s="183"/>
      <c r="CVV166" s="183"/>
      <c r="CVW166" s="183"/>
      <c r="CVX166" s="183"/>
      <c r="CVY166" s="183"/>
      <c r="CVZ166" s="183"/>
      <c r="CWA166" s="183"/>
      <c r="CWB166" s="183"/>
      <c r="CWC166" s="183"/>
      <c r="CWD166" s="183"/>
      <c r="CWE166" s="183"/>
      <c r="CWF166" s="183"/>
      <c r="CWG166" s="183"/>
      <c r="CWH166" s="183"/>
      <c r="CWI166" s="183"/>
      <c r="CWJ166" s="183"/>
      <c r="CWK166" s="183"/>
      <c r="CWL166" s="183"/>
      <c r="CWM166" s="183"/>
      <c r="CWN166" s="183"/>
      <c r="CWO166" s="183"/>
      <c r="CWP166" s="183"/>
      <c r="CWQ166" s="183"/>
      <c r="CWR166" s="183"/>
      <c r="CWS166" s="183"/>
      <c r="CWT166" s="183"/>
      <c r="CWU166" s="183"/>
      <c r="CWV166" s="183"/>
      <c r="CWW166" s="183"/>
      <c r="CWX166" s="183"/>
      <c r="CWY166" s="183"/>
      <c r="CWZ166" s="183"/>
      <c r="CXA166" s="183"/>
      <c r="CXB166" s="183"/>
      <c r="CXC166" s="183"/>
      <c r="CXD166" s="183"/>
      <c r="CXE166" s="183"/>
      <c r="CXF166" s="183"/>
      <c r="CXG166" s="183"/>
      <c r="CXH166" s="183"/>
      <c r="CXI166" s="183"/>
      <c r="CXJ166" s="183"/>
      <c r="CXK166" s="183"/>
      <c r="CXL166" s="183"/>
      <c r="CXM166" s="183"/>
      <c r="CXN166" s="183"/>
      <c r="CXO166" s="183"/>
      <c r="CXP166" s="183"/>
      <c r="CXQ166" s="183"/>
      <c r="CXR166" s="183"/>
      <c r="CXS166" s="183"/>
      <c r="CXT166" s="183"/>
      <c r="CXU166" s="183"/>
      <c r="CXV166" s="183"/>
      <c r="CXW166" s="183"/>
      <c r="CXX166" s="183"/>
      <c r="CXY166" s="183"/>
      <c r="CXZ166" s="183"/>
      <c r="CYA166" s="183"/>
      <c r="CYB166" s="183"/>
      <c r="CYC166" s="183"/>
      <c r="CYD166" s="183"/>
      <c r="CYE166" s="183"/>
      <c r="CYF166" s="183"/>
      <c r="CYG166" s="183"/>
      <c r="CYH166" s="183"/>
      <c r="CYI166" s="183"/>
      <c r="CYJ166" s="183"/>
      <c r="CYK166" s="183"/>
      <c r="CYL166" s="183"/>
      <c r="CYM166" s="183"/>
      <c r="CYN166" s="183"/>
      <c r="CYO166" s="183"/>
      <c r="CYP166" s="183"/>
      <c r="CYQ166" s="183"/>
      <c r="CYR166" s="183"/>
      <c r="CYS166" s="183"/>
      <c r="CYT166" s="183"/>
      <c r="CYU166" s="183"/>
      <c r="CYV166" s="183"/>
      <c r="CYW166" s="183"/>
      <c r="CYX166" s="183"/>
      <c r="CYY166" s="183"/>
      <c r="CYZ166" s="183"/>
      <c r="CZA166" s="183"/>
      <c r="CZB166" s="183"/>
      <c r="CZC166" s="183"/>
      <c r="CZD166" s="183"/>
      <c r="CZE166" s="183"/>
      <c r="CZF166" s="183"/>
      <c r="CZG166" s="183"/>
      <c r="CZH166" s="183"/>
      <c r="CZI166" s="183"/>
      <c r="CZJ166" s="183"/>
      <c r="CZK166" s="183"/>
      <c r="CZL166" s="183"/>
      <c r="CZM166" s="183"/>
      <c r="CZN166" s="183"/>
      <c r="CZO166" s="183"/>
      <c r="CZP166" s="183"/>
      <c r="CZQ166" s="183"/>
      <c r="CZR166" s="183"/>
      <c r="CZS166" s="183"/>
      <c r="CZT166" s="183"/>
      <c r="CZU166" s="183"/>
      <c r="CZV166" s="183"/>
      <c r="CZW166" s="183"/>
      <c r="CZX166" s="183"/>
      <c r="CZY166" s="183"/>
      <c r="CZZ166" s="183"/>
      <c r="DAA166" s="183"/>
      <c r="DAB166" s="183"/>
      <c r="DAC166" s="183"/>
      <c r="DAD166" s="183"/>
      <c r="DAE166" s="183"/>
      <c r="DAF166" s="183"/>
      <c r="DAG166" s="183"/>
      <c r="DAH166" s="183"/>
      <c r="DAI166" s="183"/>
      <c r="DAJ166" s="183"/>
      <c r="DAK166" s="183"/>
      <c r="DAL166" s="183"/>
      <c r="DAM166" s="183"/>
      <c r="DAN166" s="183"/>
      <c r="DAO166" s="183"/>
      <c r="DAP166" s="183"/>
      <c r="DAQ166" s="183"/>
      <c r="DAR166" s="183"/>
      <c r="DAS166" s="183"/>
      <c r="DAT166" s="183"/>
      <c r="DAU166" s="183"/>
      <c r="DAV166" s="183"/>
      <c r="DAW166" s="183"/>
      <c r="DAX166" s="183"/>
      <c r="DAY166" s="183"/>
      <c r="DAZ166" s="183"/>
      <c r="DBA166" s="183"/>
      <c r="DBB166" s="183"/>
      <c r="DBC166" s="183"/>
      <c r="DBD166" s="183"/>
      <c r="DBE166" s="183"/>
      <c r="DBF166" s="183"/>
      <c r="DBG166" s="183"/>
      <c r="DBH166" s="183"/>
      <c r="DBI166" s="183"/>
      <c r="DBJ166" s="183"/>
      <c r="DBK166" s="183"/>
      <c r="DBL166" s="183"/>
      <c r="DBM166" s="183"/>
      <c r="DBN166" s="183"/>
      <c r="DBO166" s="183"/>
      <c r="DBP166" s="183"/>
      <c r="DBQ166" s="183"/>
      <c r="DBR166" s="183"/>
      <c r="DBS166" s="183"/>
      <c r="DBT166" s="183"/>
      <c r="DBU166" s="183"/>
      <c r="DBV166" s="183"/>
      <c r="DBW166" s="183"/>
      <c r="DBX166" s="183"/>
      <c r="DBY166" s="183"/>
      <c r="DBZ166" s="183"/>
      <c r="DCA166" s="183"/>
      <c r="DCB166" s="183"/>
      <c r="DCC166" s="183"/>
      <c r="DCD166" s="183"/>
      <c r="DCE166" s="183"/>
      <c r="DCF166" s="183"/>
      <c r="DCG166" s="183"/>
      <c r="DCH166" s="183"/>
      <c r="DCI166" s="183"/>
      <c r="DCJ166" s="183"/>
      <c r="DCK166" s="183"/>
      <c r="DCL166" s="183"/>
      <c r="DCM166" s="183"/>
      <c r="DCN166" s="183"/>
      <c r="DCO166" s="183"/>
      <c r="DCP166" s="183"/>
      <c r="DCQ166" s="183"/>
      <c r="DCR166" s="183"/>
      <c r="DCS166" s="183"/>
      <c r="DCT166" s="183"/>
      <c r="DCU166" s="183"/>
      <c r="DCV166" s="183"/>
      <c r="DCW166" s="183"/>
      <c r="DCX166" s="183"/>
      <c r="DCY166" s="183"/>
      <c r="DCZ166" s="183"/>
      <c r="DDA166" s="183"/>
      <c r="DDB166" s="183"/>
      <c r="DDC166" s="183"/>
      <c r="DDD166" s="183"/>
      <c r="DDE166" s="183"/>
      <c r="DDF166" s="183"/>
      <c r="DDG166" s="183"/>
      <c r="DDH166" s="183"/>
      <c r="DDI166" s="183"/>
      <c r="DDJ166" s="183"/>
      <c r="DDK166" s="183"/>
      <c r="DDL166" s="183"/>
      <c r="DDM166" s="183"/>
      <c r="DDN166" s="183"/>
      <c r="DDO166" s="183"/>
      <c r="DDP166" s="183"/>
      <c r="DDQ166" s="183"/>
      <c r="DDR166" s="183"/>
      <c r="DDS166" s="183"/>
      <c r="DDT166" s="183"/>
      <c r="DDU166" s="183"/>
      <c r="DDV166" s="183"/>
      <c r="DDW166" s="183"/>
      <c r="DDX166" s="183"/>
      <c r="DDY166" s="183"/>
      <c r="DDZ166" s="183"/>
      <c r="DEA166" s="183"/>
      <c r="DEB166" s="183"/>
      <c r="DEC166" s="183"/>
      <c r="DED166" s="183"/>
      <c r="DEE166" s="183"/>
      <c r="DEF166" s="183"/>
      <c r="DEG166" s="183"/>
      <c r="DEH166" s="183"/>
      <c r="DEI166" s="183"/>
      <c r="DEJ166" s="183"/>
      <c r="DEK166" s="183"/>
      <c r="DEL166" s="183"/>
      <c r="DEM166" s="183"/>
      <c r="DEN166" s="183"/>
      <c r="DEO166" s="183"/>
      <c r="DEP166" s="183"/>
      <c r="DEQ166" s="183"/>
      <c r="DER166" s="183"/>
      <c r="DES166" s="183"/>
      <c r="DET166" s="183"/>
      <c r="DEU166" s="183"/>
      <c r="DEV166" s="183"/>
      <c r="DEW166" s="183"/>
      <c r="DEX166" s="183"/>
      <c r="DEY166" s="183"/>
      <c r="DEZ166" s="183"/>
      <c r="DFA166" s="183"/>
      <c r="DFB166" s="183"/>
      <c r="DFC166" s="183"/>
      <c r="DFD166" s="183"/>
      <c r="DFE166" s="183"/>
      <c r="DFF166" s="183"/>
      <c r="DFG166" s="183"/>
      <c r="DFH166" s="183"/>
      <c r="DFI166" s="183"/>
      <c r="DFJ166" s="183"/>
      <c r="DFK166" s="183"/>
      <c r="DFL166" s="183"/>
      <c r="DFM166" s="183"/>
      <c r="DFN166" s="183"/>
      <c r="DFO166" s="183"/>
      <c r="DFP166" s="183"/>
      <c r="DFQ166" s="183"/>
      <c r="DFR166" s="183"/>
      <c r="DFS166" s="183"/>
      <c r="DFT166" s="183"/>
      <c r="DFU166" s="183"/>
      <c r="DFV166" s="183"/>
      <c r="DFW166" s="183"/>
      <c r="DFX166" s="183"/>
      <c r="DFY166" s="183"/>
      <c r="DFZ166" s="183"/>
      <c r="DGA166" s="183"/>
      <c r="DGB166" s="183"/>
      <c r="DGC166" s="183"/>
      <c r="DGD166" s="183"/>
      <c r="DGE166" s="183"/>
      <c r="DGF166" s="183"/>
      <c r="DGG166" s="183"/>
      <c r="DGH166" s="183"/>
      <c r="DGI166" s="183"/>
      <c r="DGJ166" s="183"/>
      <c r="DGK166" s="183"/>
      <c r="DGL166" s="183"/>
      <c r="DGM166" s="183"/>
      <c r="DGN166" s="183"/>
      <c r="DGO166" s="183"/>
      <c r="DGP166" s="183"/>
      <c r="DGQ166" s="183"/>
      <c r="DGR166" s="183"/>
      <c r="DGS166" s="183"/>
      <c r="DGT166" s="183"/>
      <c r="DGU166" s="183"/>
      <c r="DGV166" s="183"/>
      <c r="DGW166" s="183"/>
      <c r="DGX166" s="183"/>
      <c r="DGY166" s="183"/>
      <c r="DGZ166" s="183"/>
      <c r="DHA166" s="183"/>
      <c r="DHB166" s="183"/>
      <c r="DHC166" s="183"/>
      <c r="DHD166" s="183"/>
      <c r="DHE166" s="183"/>
      <c r="DHF166" s="183"/>
      <c r="DHG166" s="183"/>
      <c r="DHH166" s="183"/>
      <c r="DHI166" s="183"/>
      <c r="DHJ166" s="183"/>
      <c r="DHK166" s="183"/>
      <c r="DHL166" s="183"/>
      <c r="DHM166" s="183"/>
      <c r="DHN166" s="183"/>
      <c r="DHO166" s="183"/>
      <c r="DHP166" s="183"/>
      <c r="DHQ166" s="183"/>
      <c r="DHR166" s="183"/>
      <c r="DHS166" s="183"/>
      <c r="DHT166" s="183"/>
      <c r="DHU166" s="183"/>
      <c r="DHV166" s="183"/>
      <c r="DHW166" s="183"/>
      <c r="DHX166" s="183"/>
      <c r="DHY166" s="183"/>
      <c r="DHZ166" s="183"/>
      <c r="DIA166" s="183"/>
      <c r="DIB166" s="183"/>
      <c r="DIC166" s="183"/>
      <c r="DID166" s="183"/>
      <c r="DIE166" s="183"/>
      <c r="DIF166" s="183"/>
      <c r="DIG166" s="183"/>
      <c r="DIH166" s="183"/>
      <c r="DII166" s="183"/>
      <c r="DIJ166" s="183"/>
      <c r="DIK166" s="183"/>
      <c r="DIL166" s="183"/>
      <c r="DIM166" s="183"/>
      <c r="DIN166" s="183"/>
      <c r="DIO166" s="183"/>
      <c r="DIP166" s="183"/>
      <c r="DIQ166" s="183"/>
      <c r="DIR166" s="183"/>
      <c r="DIS166" s="183"/>
      <c r="DIT166" s="183"/>
      <c r="DIU166" s="183"/>
      <c r="DIV166" s="183"/>
      <c r="DIW166" s="183"/>
      <c r="DIX166" s="183"/>
      <c r="DIY166" s="183"/>
      <c r="DIZ166" s="183"/>
      <c r="DJA166" s="183"/>
      <c r="DJB166" s="183"/>
      <c r="DJC166" s="183"/>
      <c r="DJD166" s="183"/>
      <c r="DJE166" s="183"/>
      <c r="DJF166" s="183"/>
      <c r="DJG166" s="183"/>
      <c r="DJH166" s="183"/>
      <c r="DJI166" s="183"/>
      <c r="DJJ166" s="183"/>
      <c r="DJK166" s="183"/>
      <c r="DJL166" s="183"/>
      <c r="DJM166" s="183"/>
      <c r="DJN166" s="183"/>
      <c r="DJO166" s="183"/>
      <c r="DJP166" s="183"/>
      <c r="DJQ166" s="183"/>
      <c r="DJR166" s="183"/>
      <c r="DJS166" s="183"/>
      <c r="DJT166" s="183"/>
      <c r="DJU166" s="183"/>
      <c r="DJV166" s="183"/>
      <c r="DJW166" s="183"/>
      <c r="DJX166" s="183"/>
      <c r="DJY166" s="183"/>
      <c r="DJZ166" s="183"/>
      <c r="DKA166" s="183"/>
      <c r="DKB166" s="183"/>
      <c r="DKC166" s="183"/>
      <c r="DKD166" s="183"/>
      <c r="DKE166" s="183"/>
      <c r="DKF166" s="183"/>
      <c r="DKG166" s="183"/>
      <c r="DKH166" s="183"/>
      <c r="DKI166" s="183"/>
      <c r="DKJ166" s="183"/>
      <c r="DKK166" s="183"/>
      <c r="DKL166" s="183"/>
      <c r="DKM166" s="183"/>
      <c r="DKN166" s="183"/>
      <c r="DKO166" s="183"/>
      <c r="DKP166" s="183"/>
      <c r="DKQ166" s="183"/>
      <c r="DKR166" s="183"/>
      <c r="DKS166" s="183"/>
      <c r="DKT166" s="183"/>
      <c r="DKU166" s="183"/>
      <c r="DKV166" s="183"/>
      <c r="DKW166" s="183"/>
      <c r="DKX166" s="183"/>
      <c r="DKY166" s="183"/>
      <c r="DKZ166" s="183"/>
      <c r="DLA166" s="183"/>
      <c r="DLB166" s="183"/>
      <c r="DLC166" s="183"/>
      <c r="DLD166" s="183"/>
      <c r="DLE166" s="183"/>
      <c r="DLF166" s="183"/>
      <c r="DLG166" s="183"/>
      <c r="DLH166" s="183"/>
      <c r="DLI166" s="183"/>
      <c r="DLJ166" s="183"/>
      <c r="DLK166" s="183"/>
      <c r="DLL166" s="183"/>
      <c r="DLM166" s="183"/>
      <c r="DLN166" s="183"/>
      <c r="DLO166" s="183"/>
      <c r="DLP166" s="183"/>
      <c r="DLQ166" s="183"/>
      <c r="DLR166" s="183"/>
      <c r="DLS166" s="183"/>
      <c r="DLT166" s="183"/>
      <c r="DLU166" s="183"/>
      <c r="DLV166" s="183"/>
      <c r="DLW166" s="183"/>
      <c r="DLX166" s="183"/>
      <c r="DLY166" s="183"/>
      <c r="DLZ166" s="183"/>
      <c r="DMA166" s="183"/>
      <c r="DMB166" s="183"/>
      <c r="DMC166" s="183"/>
      <c r="DMD166" s="183"/>
      <c r="DME166" s="183"/>
      <c r="DMF166" s="183"/>
      <c r="DMG166" s="183"/>
      <c r="DMH166" s="183"/>
      <c r="DMI166" s="183"/>
      <c r="DMJ166" s="183"/>
      <c r="DMK166" s="183"/>
      <c r="DML166" s="183"/>
      <c r="DMM166" s="183"/>
      <c r="DMN166" s="183"/>
      <c r="DMO166" s="183"/>
      <c r="DMP166" s="183"/>
      <c r="DMQ166" s="183"/>
      <c r="DMR166" s="183"/>
      <c r="DMS166" s="183"/>
      <c r="DMT166" s="183"/>
      <c r="DMU166" s="183"/>
      <c r="DMV166" s="183"/>
      <c r="DMW166" s="183"/>
      <c r="DMX166" s="183"/>
      <c r="DMY166" s="183"/>
      <c r="DMZ166" s="183"/>
      <c r="DNA166" s="183"/>
      <c r="DNB166" s="183"/>
      <c r="DNC166" s="183"/>
      <c r="DND166" s="183"/>
      <c r="DNE166" s="183"/>
      <c r="DNF166" s="183"/>
      <c r="DNG166" s="183"/>
      <c r="DNH166" s="183"/>
      <c r="DNI166" s="183"/>
      <c r="DNJ166" s="183"/>
      <c r="DNK166" s="183"/>
      <c r="DNL166" s="183"/>
      <c r="DNM166" s="183"/>
      <c r="DNN166" s="183"/>
      <c r="DNO166" s="183"/>
      <c r="DNP166" s="183"/>
      <c r="DNQ166" s="183"/>
      <c r="DNR166" s="183"/>
      <c r="DNS166" s="183"/>
      <c r="DNT166" s="183"/>
      <c r="DNU166" s="183"/>
      <c r="DNV166" s="183"/>
      <c r="DNW166" s="183"/>
      <c r="DNX166" s="183"/>
      <c r="DNY166" s="183"/>
      <c r="DNZ166" s="183"/>
      <c r="DOA166" s="183"/>
      <c r="DOB166" s="183"/>
      <c r="DOC166" s="183"/>
      <c r="DOD166" s="183"/>
      <c r="DOE166" s="183"/>
      <c r="DOF166" s="183"/>
      <c r="DOG166" s="183"/>
      <c r="DOH166" s="183"/>
      <c r="DOI166" s="183"/>
      <c r="DOJ166" s="183"/>
      <c r="DOK166" s="183"/>
      <c r="DOL166" s="183"/>
      <c r="DOM166" s="183"/>
      <c r="DON166" s="183"/>
      <c r="DOO166" s="183"/>
      <c r="DOP166" s="183"/>
      <c r="DOQ166" s="183"/>
      <c r="DOR166" s="183"/>
      <c r="DOS166" s="183"/>
      <c r="DOT166" s="183"/>
      <c r="DOU166" s="183"/>
      <c r="DOV166" s="183"/>
      <c r="DOW166" s="183"/>
      <c r="DOX166" s="183"/>
      <c r="DOY166" s="183"/>
      <c r="DOZ166" s="183"/>
      <c r="DPA166" s="183"/>
      <c r="DPB166" s="183"/>
      <c r="DPC166" s="183"/>
      <c r="DPD166" s="183"/>
      <c r="DPE166" s="183"/>
      <c r="DPF166" s="183"/>
      <c r="DPG166" s="183"/>
      <c r="DPH166" s="183"/>
      <c r="DPI166" s="183"/>
      <c r="DPJ166" s="183"/>
      <c r="DPK166" s="183"/>
      <c r="DPL166" s="183"/>
      <c r="DPM166" s="183"/>
      <c r="DPN166" s="183"/>
      <c r="DPO166" s="183"/>
      <c r="DPP166" s="183"/>
      <c r="DPQ166" s="183"/>
      <c r="DPR166" s="183"/>
      <c r="DPS166" s="183"/>
      <c r="DPT166" s="183"/>
      <c r="DPU166" s="183"/>
      <c r="DPV166" s="183"/>
      <c r="DPW166" s="183"/>
      <c r="DPX166" s="183"/>
      <c r="DPY166" s="183"/>
      <c r="DPZ166" s="183"/>
      <c r="DQA166" s="183"/>
      <c r="DQB166" s="183"/>
      <c r="DQC166" s="183"/>
      <c r="DQD166" s="183"/>
      <c r="DQE166" s="183"/>
      <c r="DQF166" s="183"/>
      <c r="DQG166" s="183"/>
      <c r="DQH166" s="183"/>
      <c r="DQI166" s="183"/>
      <c r="DQJ166" s="183"/>
      <c r="DQK166" s="183"/>
      <c r="DQL166" s="183"/>
      <c r="DQM166" s="183"/>
      <c r="DQN166" s="183"/>
      <c r="DQO166" s="183"/>
      <c r="DQP166" s="183"/>
      <c r="DQQ166" s="183"/>
      <c r="DQR166" s="183"/>
      <c r="DQS166" s="183"/>
      <c r="DQT166" s="183"/>
      <c r="DQU166" s="183"/>
      <c r="DQV166" s="183"/>
      <c r="DQW166" s="183"/>
      <c r="DQX166" s="183"/>
      <c r="DQY166" s="183"/>
      <c r="DQZ166" s="183"/>
      <c r="DRA166" s="183"/>
      <c r="DRB166" s="183"/>
      <c r="DRC166" s="183"/>
      <c r="DRD166" s="183"/>
      <c r="DRE166" s="183"/>
      <c r="DRF166" s="183"/>
      <c r="DRG166" s="183"/>
      <c r="DRH166" s="183"/>
      <c r="DRI166" s="183"/>
      <c r="DRJ166" s="183"/>
      <c r="DRK166" s="183"/>
      <c r="DRL166" s="183"/>
      <c r="DRM166" s="183"/>
      <c r="DRN166" s="183"/>
      <c r="DRO166" s="183"/>
      <c r="DRP166" s="183"/>
      <c r="DRQ166" s="183"/>
      <c r="DRR166" s="183"/>
      <c r="DRS166" s="183"/>
      <c r="DRT166" s="183"/>
      <c r="DRU166" s="183"/>
      <c r="DRV166" s="183"/>
      <c r="DRW166" s="183"/>
      <c r="DRX166" s="183"/>
      <c r="DRY166" s="183"/>
      <c r="DRZ166" s="183"/>
      <c r="DSA166" s="183"/>
      <c r="DSB166" s="183"/>
      <c r="DSC166" s="183"/>
      <c r="DSD166" s="183"/>
      <c r="DSE166" s="183"/>
      <c r="DSF166" s="183"/>
      <c r="DSG166" s="183"/>
      <c r="DSH166" s="183"/>
      <c r="DSI166" s="183"/>
      <c r="DSJ166" s="183"/>
      <c r="DSK166" s="183"/>
      <c r="DSL166" s="183"/>
      <c r="DSM166" s="183"/>
      <c r="DSN166" s="183"/>
      <c r="DSO166" s="183"/>
      <c r="DSP166" s="183"/>
      <c r="DSQ166" s="183"/>
      <c r="DSR166" s="183"/>
      <c r="DSS166" s="183"/>
      <c r="DST166" s="183"/>
      <c r="DSU166" s="183"/>
      <c r="DSV166" s="183"/>
      <c r="DSW166" s="183"/>
      <c r="DSX166" s="183"/>
      <c r="DSY166" s="183"/>
      <c r="DSZ166" s="183"/>
      <c r="DTA166" s="183"/>
      <c r="DTB166" s="183"/>
      <c r="DTC166" s="183"/>
      <c r="DTD166" s="183"/>
      <c r="DTE166" s="183"/>
      <c r="DTF166" s="183"/>
      <c r="DTG166" s="183"/>
      <c r="DTH166" s="183"/>
      <c r="DTI166" s="183"/>
      <c r="DTJ166" s="183"/>
      <c r="DTK166" s="183"/>
      <c r="DTL166" s="183"/>
      <c r="DTM166" s="183"/>
      <c r="DTN166" s="183"/>
      <c r="DTO166" s="183"/>
      <c r="DTP166" s="183"/>
      <c r="DTQ166" s="183"/>
      <c r="DTR166" s="183"/>
      <c r="DTS166" s="183"/>
      <c r="DTT166" s="183"/>
      <c r="DTU166" s="183"/>
      <c r="DTV166" s="183"/>
      <c r="DTW166" s="183"/>
      <c r="DTX166" s="183"/>
      <c r="DTY166" s="183"/>
      <c r="DTZ166" s="183"/>
      <c r="DUA166" s="183"/>
      <c r="DUB166" s="183"/>
      <c r="DUC166" s="183"/>
      <c r="DUD166" s="183"/>
      <c r="DUE166" s="183"/>
      <c r="DUF166" s="183"/>
      <c r="DUG166" s="183"/>
      <c r="DUH166" s="183"/>
      <c r="DUI166" s="183"/>
      <c r="DUJ166" s="183"/>
      <c r="DUK166" s="183"/>
      <c r="DUL166" s="183"/>
      <c r="DUM166" s="183"/>
      <c r="DUN166" s="183"/>
      <c r="DUO166" s="183"/>
      <c r="DUP166" s="183"/>
      <c r="DUQ166" s="183"/>
      <c r="DUR166" s="183"/>
      <c r="DUS166" s="183"/>
      <c r="DUT166" s="183"/>
      <c r="DUU166" s="183"/>
      <c r="DUV166" s="183"/>
      <c r="DUW166" s="183"/>
      <c r="DUX166" s="183"/>
      <c r="DUY166" s="183"/>
      <c r="DUZ166" s="183"/>
      <c r="DVA166" s="183"/>
      <c r="DVB166" s="183"/>
      <c r="DVC166" s="183"/>
      <c r="DVD166" s="183"/>
      <c r="DVE166" s="183"/>
      <c r="DVF166" s="183"/>
      <c r="DVG166" s="183"/>
      <c r="DVH166" s="183"/>
      <c r="DVI166" s="183"/>
      <c r="DVJ166" s="183"/>
      <c r="DVK166" s="183"/>
      <c r="DVL166" s="183"/>
      <c r="DVM166" s="183"/>
      <c r="DVN166" s="183"/>
      <c r="DVO166" s="183"/>
      <c r="DVP166" s="183"/>
      <c r="DVQ166" s="183"/>
      <c r="DVR166" s="183"/>
      <c r="DVS166" s="183"/>
      <c r="DVT166" s="183"/>
      <c r="DVU166" s="183"/>
      <c r="DVV166" s="183"/>
      <c r="DVW166" s="183"/>
      <c r="DVX166" s="183"/>
      <c r="DVY166" s="183"/>
      <c r="DVZ166" s="183"/>
      <c r="DWA166" s="183"/>
      <c r="DWB166" s="183"/>
      <c r="DWC166" s="183"/>
      <c r="DWD166" s="183"/>
      <c r="DWE166" s="183"/>
      <c r="DWF166" s="183"/>
      <c r="DWG166" s="183"/>
      <c r="DWH166" s="183"/>
      <c r="DWI166" s="183"/>
      <c r="DWJ166" s="183"/>
      <c r="DWK166" s="183"/>
      <c r="DWL166" s="183"/>
      <c r="DWM166" s="183"/>
      <c r="DWN166" s="183"/>
      <c r="DWO166" s="183"/>
      <c r="DWP166" s="183"/>
      <c r="DWQ166" s="183"/>
      <c r="DWR166" s="183"/>
      <c r="DWS166" s="183"/>
      <c r="DWT166" s="183"/>
      <c r="DWU166" s="183"/>
      <c r="DWV166" s="183"/>
      <c r="DWW166" s="183"/>
      <c r="DWX166" s="183"/>
      <c r="DWY166" s="183"/>
      <c r="DWZ166" s="183"/>
      <c r="DXA166" s="183"/>
      <c r="DXB166" s="183"/>
      <c r="DXC166" s="183"/>
      <c r="DXD166" s="183"/>
      <c r="DXE166" s="183"/>
      <c r="DXF166" s="183"/>
      <c r="DXG166" s="183"/>
      <c r="DXH166" s="183"/>
      <c r="DXI166" s="183"/>
      <c r="DXJ166" s="183"/>
      <c r="DXK166" s="183"/>
      <c r="DXL166" s="183"/>
      <c r="DXM166" s="183"/>
      <c r="DXN166" s="183"/>
      <c r="DXO166" s="183"/>
      <c r="DXP166" s="183"/>
      <c r="DXQ166" s="183"/>
      <c r="DXR166" s="183"/>
      <c r="DXS166" s="183"/>
      <c r="DXT166" s="183"/>
      <c r="DXU166" s="183"/>
      <c r="DXV166" s="183"/>
      <c r="DXW166" s="183"/>
      <c r="DXX166" s="183"/>
      <c r="DXY166" s="183"/>
      <c r="DXZ166" s="183"/>
      <c r="DYA166" s="183"/>
      <c r="DYB166" s="183"/>
      <c r="DYC166" s="183"/>
      <c r="DYD166" s="183"/>
      <c r="DYE166" s="183"/>
      <c r="DYF166" s="183"/>
      <c r="DYG166" s="183"/>
      <c r="DYH166" s="183"/>
      <c r="DYI166" s="183"/>
      <c r="DYJ166" s="183"/>
      <c r="DYK166" s="183"/>
      <c r="DYL166" s="183"/>
      <c r="DYM166" s="183"/>
      <c r="DYN166" s="183"/>
      <c r="DYO166" s="183"/>
      <c r="DYP166" s="183"/>
      <c r="DYQ166" s="183"/>
      <c r="DYR166" s="183"/>
      <c r="DYS166" s="183"/>
      <c r="DYT166" s="183"/>
      <c r="DYU166" s="183"/>
      <c r="DYV166" s="183"/>
      <c r="DYW166" s="183"/>
      <c r="DYX166" s="183"/>
      <c r="DYY166" s="183"/>
      <c r="DYZ166" s="183"/>
      <c r="DZA166" s="183"/>
      <c r="DZB166" s="183"/>
      <c r="DZC166" s="183"/>
      <c r="DZD166" s="183"/>
      <c r="DZE166" s="183"/>
      <c r="DZF166" s="183"/>
      <c r="DZG166" s="183"/>
      <c r="DZH166" s="183"/>
      <c r="DZI166" s="183"/>
      <c r="DZJ166" s="183"/>
      <c r="DZK166" s="183"/>
      <c r="DZL166" s="183"/>
      <c r="DZM166" s="183"/>
      <c r="DZN166" s="183"/>
      <c r="DZO166" s="183"/>
      <c r="DZP166" s="183"/>
      <c r="DZQ166" s="183"/>
      <c r="DZR166" s="183"/>
      <c r="DZS166" s="183"/>
      <c r="DZT166" s="183"/>
      <c r="DZU166" s="183"/>
      <c r="DZV166" s="183"/>
      <c r="DZW166" s="183"/>
      <c r="DZX166" s="183"/>
      <c r="DZY166" s="183"/>
      <c r="DZZ166" s="183"/>
      <c r="EAA166" s="183"/>
      <c r="EAB166" s="183"/>
      <c r="EAC166" s="183"/>
      <c r="EAD166" s="183"/>
      <c r="EAE166" s="183"/>
      <c r="EAF166" s="183"/>
      <c r="EAG166" s="183"/>
      <c r="EAH166" s="183"/>
      <c r="EAI166" s="183"/>
      <c r="EAJ166" s="183"/>
      <c r="EAK166" s="183"/>
      <c r="EAL166" s="183"/>
      <c r="EAM166" s="183"/>
      <c r="EAN166" s="183"/>
      <c r="EAO166" s="183"/>
      <c r="EAP166" s="183"/>
      <c r="EAQ166" s="183"/>
      <c r="EAR166" s="183"/>
      <c r="EAS166" s="183"/>
      <c r="EAT166" s="183"/>
      <c r="EAU166" s="183"/>
      <c r="EAV166" s="183"/>
      <c r="EAW166" s="183"/>
      <c r="EAX166" s="183"/>
      <c r="EAY166" s="183"/>
      <c r="EAZ166" s="183"/>
      <c r="EBA166" s="183"/>
      <c r="EBB166" s="183"/>
      <c r="EBC166" s="183"/>
      <c r="EBD166" s="183"/>
      <c r="EBE166" s="183"/>
      <c r="EBF166" s="183"/>
      <c r="EBG166" s="183"/>
      <c r="EBH166" s="183"/>
      <c r="EBI166" s="183"/>
      <c r="EBJ166" s="183"/>
      <c r="EBK166" s="183"/>
      <c r="EBL166" s="183"/>
      <c r="EBM166" s="183"/>
      <c r="EBN166" s="183"/>
      <c r="EBO166" s="183"/>
      <c r="EBP166" s="183"/>
      <c r="EBQ166" s="183"/>
      <c r="EBR166" s="183"/>
      <c r="EBS166" s="183"/>
      <c r="EBT166" s="183"/>
      <c r="EBU166" s="183"/>
      <c r="EBV166" s="183"/>
      <c r="EBW166" s="183"/>
      <c r="EBX166" s="183"/>
      <c r="EBY166" s="183"/>
      <c r="EBZ166" s="183"/>
      <c r="ECA166" s="183"/>
      <c r="ECB166" s="183"/>
      <c r="ECC166" s="183"/>
      <c r="ECD166" s="183"/>
      <c r="ECE166" s="183"/>
      <c r="ECF166" s="183"/>
      <c r="ECG166" s="183"/>
      <c r="ECH166" s="183"/>
      <c r="ECI166" s="183"/>
      <c r="ECJ166" s="183"/>
      <c r="ECK166" s="183"/>
      <c r="ECL166" s="183"/>
      <c r="ECM166" s="183"/>
      <c r="ECN166" s="183"/>
      <c r="ECO166" s="183"/>
      <c r="ECP166" s="183"/>
      <c r="ECQ166" s="183"/>
      <c r="ECR166" s="183"/>
      <c r="ECS166" s="183"/>
      <c r="ECT166" s="183"/>
      <c r="ECU166" s="183"/>
      <c r="ECV166" s="183"/>
      <c r="ECW166" s="183"/>
      <c r="ECX166" s="183"/>
      <c r="ECY166" s="183"/>
      <c r="ECZ166" s="183"/>
      <c r="EDA166" s="183"/>
      <c r="EDB166" s="183"/>
      <c r="EDC166" s="183"/>
      <c r="EDD166" s="183"/>
      <c r="EDE166" s="183"/>
      <c r="EDF166" s="183"/>
      <c r="EDG166" s="183"/>
      <c r="EDH166" s="183"/>
      <c r="EDI166" s="183"/>
      <c r="EDJ166" s="183"/>
      <c r="EDK166" s="183"/>
      <c r="EDL166" s="183"/>
      <c r="EDM166" s="183"/>
      <c r="EDN166" s="183"/>
      <c r="EDO166" s="183"/>
      <c r="EDP166" s="183"/>
      <c r="EDQ166" s="183"/>
      <c r="EDR166" s="183"/>
      <c r="EDS166" s="183"/>
      <c r="EDT166" s="183"/>
      <c r="EDU166" s="183"/>
      <c r="EDV166" s="183"/>
      <c r="EDW166" s="183"/>
      <c r="EDX166" s="183"/>
      <c r="EDY166" s="183"/>
      <c r="EDZ166" s="183"/>
      <c r="EEA166" s="183"/>
      <c r="EEB166" s="183"/>
      <c r="EEC166" s="183"/>
      <c r="EED166" s="183"/>
      <c r="EEE166" s="183"/>
      <c r="EEF166" s="183"/>
      <c r="EEG166" s="183"/>
      <c r="EEH166" s="183"/>
      <c r="EEI166" s="183"/>
      <c r="EEJ166" s="183"/>
      <c r="EEK166" s="183"/>
      <c r="EEL166" s="183"/>
      <c r="EEM166" s="183"/>
      <c r="EEN166" s="183"/>
      <c r="EEO166" s="183"/>
      <c r="EEP166" s="183"/>
      <c r="EEQ166" s="183"/>
      <c r="EER166" s="183"/>
      <c r="EES166" s="183"/>
      <c r="EET166" s="183"/>
      <c r="EEU166" s="183"/>
      <c r="EEV166" s="183"/>
      <c r="EEW166" s="183"/>
      <c r="EEX166" s="183"/>
      <c r="EEY166" s="183"/>
      <c r="EEZ166" s="183"/>
      <c r="EFA166" s="183"/>
      <c r="EFB166" s="183"/>
      <c r="EFC166" s="183"/>
      <c r="EFD166" s="183"/>
      <c r="EFE166" s="183"/>
      <c r="EFF166" s="183"/>
      <c r="EFG166" s="183"/>
      <c r="EFH166" s="183"/>
      <c r="EFI166" s="183"/>
      <c r="EFJ166" s="183"/>
      <c r="EFK166" s="183"/>
      <c r="EFL166" s="183"/>
      <c r="EFM166" s="183"/>
      <c r="EFN166" s="183"/>
      <c r="EFO166" s="183"/>
      <c r="EFP166" s="183"/>
      <c r="EFQ166" s="183"/>
      <c r="EFR166" s="183"/>
      <c r="EFS166" s="183"/>
      <c r="EFT166" s="183"/>
      <c r="EFU166" s="183"/>
      <c r="EFV166" s="183"/>
      <c r="EFW166" s="183"/>
      <c r="EFX166" s="183"/>
      <c r="EFY166" s="183"/>
      <c r="EFZ166" s="183"/>
      <c r="EGA166" s="183"/>
      <c r="EGB166" s="183"/>
      <c r="EGC166" s="183"/>
      <c r="EGD166" s="183"/>
      <c r="EGE166" s="183"/>
      <c r="EGF166" s="183"/>
      <c r="EGG166" s="183"/>
      <c r="EGH166" s="183"/>
      <c r="EGI166" s="183"/>
      <c r="EGJ166" s="183"/>
      <c r="EGK166" s="183"/>
      <c r="EGL166" s="183"/>
      <c r="EGM166" s="183"/>
      <c r="EGN166" s="183"/>
      <c r="EGO166" s="183"/>
      <c r="EGP166" s="183"/>
      <c r="EGQ166" s="183"/>
      <c r="EGR166" s="183"/>
      <c r="EGS166" s="183"/>
      <c r="EGT166" s="183"/>
      <c r="EGU166" s="183"/>
      <c r="EGV166" s="183"/>
      <c r="EGW166" s="183"/>
      <c r="EGX166" s="183"/>
      <c r="EGY166" s="183"/>
      <c r="EGZ166" s="183"/>
      <c r="EHA166" s="183"/>
      <c r="EHB166" s="183"/>
      <c r="EHC166" s="183"/>
      <c r="EHD166" s="183"/>
      <c r="EHE166" s="183"/>
      <c r="EHF166" s="183"/>
      <c r="EHG166" s="183"/>
      <c r="EHH166" s="183"/>
      <c r="EHI166" s="183"/>
      <c r="EHJ166" s="183"/>
      <c r="EHK166" s="183"/>
      <c r="EHL166" s="183"/>
      <c r="EHM166" s="183"/>
      <c r="EHN166" s="183"/>
      <c r="EHO166" s="183"/>
      <c r="EHP166" s="183"/>
      <c r="EHQ166" s="183"/>
      <c r="EHR166" s="183"/>
      <c r="EHS166" s="183"/>
      <c r="EHT166" s="183"/>
      <c r="EHU166" s="183"/>
      <c r="EHV166" s="183"/>
      <c r="EHW166" s="183"/>
      <c r="EHX166" s="183"/>
      <c r="EHY166" s="183"/>
      <c r="EHZ166" s="183"/>
      <c r="EIA166" s="183"/>
      <c r="EIB166" s="183"/>
      <c r="EIC166" s="183"/>
      <c r="EID166" s="183"/>
      <c r="EIE166" s="183"/>
      <c r="EIF166" s="183"/>
      <c r="EIG166" s="183"/>
      <c r="EIH166" s="183"/>
      <c r="EII166" s="183"/>
      <c r="EIJ166" s="183"/>
      <c r="EIK166" s="183"/>
      <c r="EIL166" s="183"/>
      <c r="EIM166" s="183"/>
      <c r="EIN166" s="183"/>
      <c r="EIO166" s="183"/>
      <c r="EIP166" s="183"/>
      <c r="EIQ166" s="183"/>
      <c r="EIR166" s="183"/>
      <c r="EIS166" s="183"/>
      <c r="EIT166" s="183"/>
      <c r="EIU166" s="183"/>
      <c r="EIV166" s="183"/>
      <c r="EIW166" s="183"/>
      <c r="EIX166" s="183"/>
      <c r="EIY166" s="183"/>
      <c r="EIZ166" s="183"/>
      <c r="EJA166" s="183"/>
      <c r="EJB166" s="183"/>
      <c r="EJC166" s="183"/>
      <c r="EJD166" s="183"/>
      <c r="EJE166" s="183"/>
      <c r="EJF166" s="183"/>
      <c r="EJG166" s="183"/>
      <c r="EJH166" s="183"/>
      <c r="EJI166" s="183"/>
      <c r="EJJ166" s="183"/>
      <c r="EJK166" s="183"/>
      <c r="EJL166" s="183"/>
      <c r="EJM166" s="183"/>
      <c r="EJN166" s="183"/>
      <c r="EJO166" s="183"/>
      <c r="EJP166" s="183"/>
      <c r="EJQ166" s="183"/>
      <c r="EJR166" s="183"/>
      <c r="EJS166" s="183"/>
      <c r="EJT166" s="183"/>
      <c r="EJU166" s="183"/>
      <c r="EJV166" s="183"/>
      <c r="EJW166" s="183"/>
      <c r="EJX166" s="183"/>
      <c r="EJY166" s="183"/>
      <c r="EJZ166" s="183"/>
      <c r="EKA166" s="183"/>
      <c r="EKB166" s="183"/>
      <c r="EKC166" s="183"/>
      <c r="EKD166" s="183"/>
      <c r="EKE166" s="183"/>
      <c r="EKF166" s="183"/>
      <c r="EKG166" s="183"/>
      <c r="EKH166" s="183"/>
      <c r="EKI166" s="183"/>
      <c r="EKJ166" s="183"/>
      <c r="EKK166" s="183"/>
      <c r="EKL166" s="183"/>
      <c r="EKM166" s="183"/>
      <c r="EKN166" s="183"/>
      <c r="EKO166" s="183"/>
      <c r="EKP166" s="183"/>
      <c r="EKQ166" s="183"/>
      <c r="EKR166" s="183"/>
      <c r="EKS166" s="183"/>
      <c r="EKT166" s="183"/>
      <c r="EKU166" s="183"/>
      <c r="EKV166" s="183"/>
      <c r="EKW166" s="183"/>
      <c r="EKX166" s="183"/>
      <c r="EKY166" s="183"/>
      <c r="EKZ166" s="183"/>
      <c r="ELA166" s="183"/>
      <c r="ELB166" s="183"/>
      <c r="ELC166" s="183"/>
      <c r="ELD166" s="183"/>
      <c r="ELE166" s="183"/>
      <c r="ELF166" s="183"/>
      <c r="ELG166" s="183"/>
      <c r="ELH166" s="183"/>
      <c r="ELI166" s="183"/>
      <c r="ELJ166" s="183"/>
      <c r="ELK166" s="183"/>
      <c r="ELL166" s="183"/>
      <c r="ELM166" s="183"/>
      <c r="ELN166" s="183"/>
      <c r="ELO166" s="183"/>
      <c r="ELP166" s="183"/>
      <c r="ELQ166" s="183"/>
      <c r="ELR166" s="183"/>
      <c r="ELS166" s="183"/>
      <c r="ELT166" s="183"/>
      <c r="ELU166" s="183"/>
      <c r="ELV166" s="183"/>
      <c r="ELW166" s="183"/>
      <c r="ELX166" s="183"/>
      <c r="ELY166" s="183"/>
      <c r="ELZ166" s="183"/>
      <c r="EMA166" s="183"/>
      <c r="EMB166" s="183"/>
      <c r="EMC166" s="183"/>
      <c r="EMD166" s="183"/>
      <c r="EME166" s="183"/>
      <c r="EMF166" s="183"/>
      <c r="EMG166" s="183"/>
      <c r="EMH166" s="183"/>
      <c r="EMI166" s="183"/>
      <c r="EMJ166" s="183"/>
      <c r="EMK166" s="183"/>
      <c r="EML166" s="183"/>
      <c r="EMM166" s="183"/>
      <c r="EMN166" s="183"/>
      <c r="EMO166" s="183"/>
      <c r="EMP166" s="183"/>
      <c r="EMQ166" s="183"/>
      <c r="EMR166" s="183"/>
      <c r="EMS166" s="183"/>
      <c r="EMT166" s="183"/>
      <c r="EMU166" s="183"/>
      <c r="EMV166" s="183"/>
      <c r="EMW166" s="183"/>
      <c r="EMX166" s="183"/>
      <c r="EMY166" s="183"/>
      <c r="EMZ166" s="183"/>
      <c r="ENA166" s="183"/>
      <c r="ENB166" s="183"/>
      <c r="ENC166" s="183"/>
      <c r="END166" s="183"/>
      <c r="ENE166" s="183"/>
      <c r="ENF166" s="183"/>
      <c r="ENG166" s="183"/>
      <c r="ENH166" s="183"/>
      <c r="ENI166" s="183"/>
      <c r="ENJ166" s="183"/>
      <c r="ENK166" s="183"/>
      <c r="ENL166" s="183"/>
      <c r="ENM166" s="183"/>
      <c r="ENN166" s="183"/>
      <c r="ENO166" s="183"/>
      <c r="ENP166" s="183"/>
      <c r="ENQ166" s="183"/>
      <c r="ENR166" s="183"/>
      <c r="ENS166" s="183"/>
      <c r="ENT166" s="183"/>
      <c r="ENU166" s="183"/>
      <c r="ENV166" s="183"/>
      <c r="ENW166" s="183"/>
      <c r="ENX166" s="183"/>
      <c r="ENY166" s="183"/>
      <c r="ENZ166" s="183"/>
      <c r="EOA166" s="183"/>
      <c r="EOB166" s="183"/>
      <c r="EOC166" s="183"/>
      <c r="EOD166" s="183"/>
      <c r="EOE166" s="183"/>
      <c r="EOF166" s="183"/>
      <c r="EOG166" s="183"/>
      <c r="EOH166" s="183"/>
      <c r="EOI166" s="183"/>
      <c r="EOJ166" s="183"/>
      <c r="EOK166" s="183"/>
      <c r="EOL166" s="183"/>
      <c r="EOM166" s="183"/>
      <c r="EON166" s="183"/>
      <c r="EOO166" s="183"/>
      <c r="EOP166" s="183"/>
      <c r="EOQ166" s="183"/>
      <c r="EOR166" s="183"/>
      <c r="EOS166" s="183"/>
      <c r="EOT166" s="183"/>
      <c r="EOU166" s="183"/>
      <c r="EOV166" s="183"/>
      <c r="EOW166" s="183"/>
      <c r="EOX166" s="183"/>
      <c r="EOY166" s="183"/>
      <c r="EOZ166" s="183"/>
      <c r="EPA166" s="183"/>
      <c r="EPB166" s="183"/>
      <c r="EPC166" s="183"/>
      <c r="EPD166" s="183"/>
      <c r="EPE166" s="183"/>
      <c r="EPF166" s="183"/>
      <c r="EPG166" s="183"/>
      <c r="EPH166" s="183"/>
      <c r="EPI166" s="183"/>
      <c r="EPJ166" s="183"/>
      <c r="EPK166" s="183"/>
      <c r="EPL166" s="183"/>
      <c r="EPM166" s="183"/>
      <c r="EPN166" s="183"/>
      <c r="EPO166" s="183"/>
      <c r="EPP166" s="183"/>
      <c r="EPQ166" s="183"/>
      <c r="EPR166" s="183"/>
      <c r="EPS166" s="183"/>
      <c r="EPT166" s="183"/>
      <c r="EPU166" s="183"/>
      <c r="EPV166" s="183"/>
      <c r="EPW166" s="183"/>
      <c r="EPX166" s="183"/>
      <c r="EPY166" s="183"/>
      <c r="EPZ166" s="183"/>
      <c r="EQA166" s="183"/>
      <c r="EQB166" s="183"/>
      <c r="EQC166" s="183"/>
      <c r="EQD166" s="183"/>
      <c r="EQE166" s="183"/>
      <c r="EQF166" s="183"/>
      <c r="EQG166" s="183"/>
      <c r="EQH166" s="183"/>
      <c r="EQI166" s="183"/>
      <c r="EQJ166" s="183"/>
      <c r="EQK166" s="183"/>
      <c r="EQL166" s="183"/>
      <c r="EQM166" s="183"/>
      <c r="EQN166" s="183"/>
      <c r="EQO166" s="183"/>
      <c r="EQP166" s="183"/>
      <c r="EQQ166" s="183"/>
      <c r="EQR166" s="183"/>
      <c r="EQS166" s="183"/>
      <c r="EQT166" s="183"/>
      <c r="EQU166" s="183"/>
      <c r="EQV166" s="183"/>
      <c r="EQW166" s="183"/>
      <c r="EQX166" s="183"/>
      <c r="EQY166" s="183"/>
      <c r="EQZ166" s="183"/>
      <c r="ERA166" s="183"/>
      <c r="ERB166" s="183"/>
      <c r="ERC166" s="183"/>
      <c r="ERD166" s="183"/>
      <c r="ERE166" s="183"/>
      <c r="ERF166" s="183"/>
      <c r="ERG166" s="183"/>
      <c r="ERH166" s="183"/>
      <c r="ERI166" s="183"/>
      <c r="ERJ166" s="183"/>
      <c r="ERK166" s="183"/>
      <c r="ERL166" s="183"/>
      <c r="ERM166" s="183"/>
      <c r="ERN166" s="183"/>
      <c r="ERO166" s="183"/>
      <c r="ERP166" s="183"/>
      <c r="ERQ166" s="183"/>
      <c r="ERR166" s="183"/>
      <c r="ERS166" s="183"/>
      <c r="ERT166" s="183"/>
      <c r="ERU166" s="183"/>
      <c r="ERV166" s="183"/>
      <c r="ERW166" s="183"/>
      <c r="ERX166" s="183"/>
      <c r="ERY166" s="183"/>
      <c r="ERZ166" s="183"/>
      <c r="ESA166" s="183"/>
      <c r="ESB166" s="183"/>
      <c r="ESC166" s="183"/>
      <c r="ESD166" s="183"/>
      <c r="ESE166" s="183"/>
      <c r="ESF166" s="183"/>
      <c r="ESG166" s="183"/>
      <c r="ESH166" s="183"/>
      <c r="ESI166" s="183"/>
      <c r="ESJ166" s="183"/>
      <c r="ESK166" s="183"/>
      <c r="ESL166" s="183"/>
      <c r="ESM166" s="183"/>
      <c r="ESN166" s="183"/>
      <c r="ESO166" s="183"/>
      <c r="ESP166" s="183"/>
      <c r="ESQ166" s="183"/>
      <c r="ESR166" s="183"/>
      <c r="ESS166" s="183"/>
      <c r="EST166" s="183"/>
      <c r="ESU166" s="183"/>
      <c r="ESV166" s="183"/>
      <c r="ESW166" s="183"/>
      <c r="ESX166" s="183"/>
      <c r="ESY166" s="183"/>
      <c r="ESZ166" s="183"/>
      <c r="ETA166" s="183"/>
      <c r="ETB166" s="183"/>
      <c r="ETC166" s="183"/>
      <c r="ETD166" s="183"/>
      <c r="ETE166" s="183"/>
      <c r="ETF166" s="183"/>
      <c r="ETG166" s="183"/>
      <c r="ETH166" s="183"/>
      <c r="ETI166" s="183"/>
      <c r="ETJ166" s="183"/>
      <c r="ETK166" s="183"/>
      <c r="ETL166" s="183"/>
      <c r="ETM166" s="183"/>
      <c r="ETN166" s="183"/>
      <c r="ETO166" s="183"/>
      <c r="ETP166" s="183"/>
      <c r="ETQ166" s="183"/>
      <c r="ETR166" s="183"/>
      <c r="ETS166" s="183"/>
      <c r="ETT166" s="183"/>
      <c r="ETU166" s="183"/>
      <c r="ETV166" s="183"/>
      <c r="ETW166" s="183"/>
      <c r="ETX166" s="183"/>
      <c r="ETY166" s="183"/>
      <c r="ETZ166" s="183"/>
      <c r="EUA166" s="183"/>
      <c r="EUB166" s="183"/>
      <c r="EUC166" s="183"/>
      <c r="EUD166" s="183"/>
      <c r="EUE166" s="183"/>
      <c r="EUF166" s="183"/>
      <c r="EUG166" s="183"/>
      <c r="EUH166" s="183"/>
      <c r="EUI166" s="183"/>
      <c r="EUJ166" s="183"/>
      <c r="EUK166" s="183"/>
      <c r="EUL166" s="183"/>
      <c r="EUM166" s="183"/>
      <c r="EUN166" s="183"/>
      <c r="EUO166" s="183"/>
      <c r="EUP166" s="183"/>
      <c r="EUQ166" s="183"/>
      <c r="EUR166" s="183"/>
      <c r="EUS166" s="183"/>
      <c r="EUT166" s="183"/>
      <c r="EUU166" s="183"/>
      <c r="EUV166" s="183"/>
      <c r="EUW166" s="183"/>
      <c r="EUX166" s="183"/>
      <c r="EUY166" s="183"/>
      <c r="EUZ166" s="183"/>
      <c r="EVA166" s="183"/>
      <c r="EVB166" s="183"/>
      <c r="EVC166" s="183"/>
      <c r="EVD166" s="183"/>
      <c r="EVE166" s="183"/>
      <c r="EVF166" s="183"/>
      <c r="EVG166" s="183"/>
      <c r="EVH166" s="183"/>
      <c r="EVI166" s="183"/>
      <c r="EVJ166" s="183"/>
      <c r="EVK166" s="183"/>
      <c r="EVL166" s="183"/>
      <c r="EVM166" s="183"/>
      <c r="EVN166" s="183"/>
      <c r="EVO166" s="183"/>
      <c r="EVP166" s="183"/>
      <c r="EVQ166" s="183"/>
      <c r="EVR166" s="183"/>
      <c r="EVS166" s="183"/>
      <c r="EVT166" s="183"/>
      <c r="EVU166" s="183"/>
      <c r="EVV166" s="183"/>
      <c r="EVW166" s="183"/>
      <c r="EVX166" s="183"/>
      <c r="EVY166" s="183"/>
      <c r="EVZ166" s="183"/>
      <c r="EWA166" s="183"/>
      <c r="EWB166" s="183"/>
      <c r="EWC166" s="183"/>
      <c r="EWD166" s="183"/>
      <c r="EWE166" s="183"/>
      <c r="EWF166" s="183"/>
      <c r="EWG166" s="183"/>
      <c r="EWH166" s="183"/>
      <c r="EWI166" s="183"/>
      <c r="EWJ166" s="183"/>
      <c r="EWK166" s="183"/>
      <c r="EWL166" s="183"/>
      <c r="EWM166" s="183"/>
      <c r="EWN166" s="183"/>
      <c r="EWO166" s="183"/>
      <c r="EWP166" s="183"/>
      <c r="EWQ166" s="183"/>
      <c r="EWR166" s="183"/>
      <c r="EWS166" s="183"/>
      <c r="EWT166" s="183"/>
      <c r="EWU166" s="183"/>
      <c r="EWV166" s="183"/>
      <c r="EWW166" s="183"/>
      <c r="EWX166" s="183"/>
      <c r="EWY166" s="183"/>
      <c r="EWZ166" s="183"/>
      <c r="EXA166" s="183"/>
      <c r="EXB166" s="183"/>
      <c r="EXC166" s="183"/>
      <c r="EXD166" s="183"/>
      <c r="EXE166" s="183"/>
      <c r="EXF166" s="183"/>
      <c r="EXG166" s="183"/>
      <c r="EXH166" s="183"/>
      <c r="EXI166" s="183"/>
      <c r="EXJ166" s="183"/>
      <c r="EXK166" s="183"/>
      <c r="EXL166" s="183"/>
      <c r="EXM166" s="183"/>
      <c r="EXN166" s="183"/>
      <c r="EXO166" s="183"/>
      <c r="EXP166" s="183"/>
      <c r="EXQ166" s="183"/>
      <c r="EXR166" s="183"/>
      <c r="EXS166" s="183"/>
      <c r="EXT166" s="183"/>
      <c r="EXU166" s="183"/>
      <c r="EXV166" s="183"/>
      <c r="EXW166" s="183"/>
      <c r="EXX166" s="183"/>
      <c r="EXY166" s="183"/>
      <c r="EXZ166" s="183"/>
      <c r="EYA166" s="183"/>
      <c r="EYB166" s="183"/>
      <c r="EYC166" s="183"/>
      <c r="EYD166" s="183"/>
      <c r="EYE166" s="183"/>
      <c r="EYF166" s="183"/>
      <c r="EYG166" s="183"/>
      <c r="EYH166" s="183"/>
      <c r="EYI166" s="183"/>
      <c r="EYJ166" s="183"/>
      <c r="EYK166" s="183"/>
      <c r="EYL166" s="183"/>
      <c r="EYM166" s="183"/>
      <c r="EYN166" s="183"/>
      <c r="EYO166" s="183"/>
      <c r="EYP166" s="183"/>
      <c r="EYQ166" s="183"/>
      <c r="EYR166" s="183"/>
      <c r="EYS166" s="183"/>
      <c r="EYT166" s="183"/>
      <c r="EYU166" s="183"/>
      <c r="EYV166" s="183"/>
      <c r="EYW166" s="183"/>
      <c r="EYX166" s="183"/>
      <c r="EYY166" s="183"/>
      <c r="EYZ166" s="183"/>
      <c r="EZA166" s="183"/>
      <c r="EZB166" s="183"/>
      <c r="EZC166" s="183"/>
      <c r="EZD166" s="183"/>
      <c r="EZE166" s="183"/>
      <c r="EZF166" s="183"/>
      <c r="EZG166" s="183"/>
      <c r="EZH166" s="183"/>
      <c r="EZI166" s="183"/>
      <c r="EZJ166" s="183"/>
      <c r="EZK166" s="183"/>
      <c r="EZL166" s="183"/>
      <c r="EZM166" s="183"/>
      <c r="EZN166" s="183"/>
      <c r="EZO166" s="183"/>
      <c r="EZP166" s="183"/>
      <c r="EZQ166" s="183"/>
      <c r="EZR166" s="183"/>
      <c r="EZS166" s="183"/>
      <c r="EZT166" s="183"/>
      <c r="EZU166" s="183"/>
      <c r="EZV166" s="183"/>
      <c r="EZW166" s="183"/>
      <c r="EZX166" s="183"/>
      <c r="EZY166" s="183"/>
      <c r="EZZ166" s="183"/>
      <c r="FAA166" s="183"/>
      <c r="FAB166" s="183"/>
      <c r="FAC166" s="183"/>
      <c r="FAD166" s="183"/>
      <c r="FAE166" s="183"/>
      <c r="FAF166" s="183"/>
      <c r="FAG166" s="183"/>
      <c r="FAH166" s="183"/>
      <c r="FAI166" s="183"/>
      <c r="FAJ166" s="183"/>
      <c r="FAK166" s="183"/>
      <c r="FAL166" s="183"/>
      <c r="FAM166" s="183"/>
      <c r="FAN166" s="183"/>
      <c r="FAO166" s="183"/>
      <c r="FAP166" s="183"/>
      <c r="FAQ166" s="183"/>
      <c r="FAR166" s="183"/>
      <c r="FAS166" s="183"/>
      <c r="FAT166" s="183"/>
      <c r="FAU166" s="183"/>
      <c r="FAV166" s="183"/>
      <c r="FAW166" s="183"/>
      <c r="FAX166" s="183"/>
      <c r="FAY166" s="183"/>
      <c r="FAZ166" s="183"/>
      <c r="FBA166" s="183"/>
      <c r="FBB166" s="183"/>
      <c r="FBC166" s="183"/>
      <c r="FBD166" s="183"/>
      <c r="FBE166" s="183"/>
      <c r="FBF166" s="183"/>
      <c r="FBG166" s="183"/>
      <c r="FBH166" s="183"/>
      <c r="FBI166" s="183"/>
      <c r="FBJ166" s="183"/>
      <c r="FBK166" s="183"/>
      <c r="FBL166" s="183"/>
      <c r="FBM166" s="183"/>
      <c r="FBN166" s="183"/>
      <c r="FBO166" s="183"/>
      <c r="FBP166" s="183"/>
      <c r="FBQ166" s="183"/>
      <c r="FBR166" s="183"/>
      <c r="FBS166" s="183"/>
      <c r="FBT166" s="183"/>
      <c r="FBU166" s="183"/>
      <c r="FBV166" s="183"/>
      <c r="FBW166" s="183"/>
      <c r="FBX166" s="183"/>
      <c r="FBY166" s="183"/>
      <c r="FBZ166" s="183"/>
      <c r="FCA166" s="183"/>
      <c r="FCB166" s="183"/>
      <c r="FCC166" s="183"/>
      <c r="FCD166" s="183"/>
      <c r="FCE166" s="183"/>
      <c r="FCF166" s="183"/>
      <c r="FCG166" s="183"/>
      <c r="FCH166" s="183"/>
      <c r="FCI166" s="183"/>
      <c r="FCJ166" s="183"/>
      <c r="FCK166" s="183"/>
      <c r="FCL166" s="183"/>
      <c r="FCM166" s="183"/>
      <c r="FCN166" s="183"/>
      <c r="FCO166" s="183"/>
      <c r="FCP166" s="183"/>
      <c r="FCQ166" s="183"/>
      <c r="FCR166" s="183"/>
      <c r="FCS166" s="183"/>
      <c r="FCT166" s="183"/>
      <c r="FCU166" s="183"/>
      <c r="FCV166" s="183"/>
      <c r="FCW166" s="183"/>
      <c r="FCX166" s="183"/>
      <c r="FCY166" s="183"/>
      <c r="FCZ166" s="183"/>
      <c r="FDA166" s="183"/>
      <c r="FDB166" s="183"/>
      <c r="FDC166" s="183"/>
      <c r="FDD166" s="183"/>
      <c r="FDE166" s="183"/>
      <c r="FDF166" s="183"/>
      <c r="FDG166" s="183"/>
      <c r="FDH166" s="183"/>
      <c r="FDI166" s="183"/>
      <c r="FDJ166" s="183"/>
      <c r="FDK166" s="183"/>
      <c r="FDL166" s="183"/>
      <c r="FDM166" s="183"/>
      <c r="FDN166" s="183"/>
      <c r="FDO166" s="183"/>
      <c r="FDP166" s="183"/>
      <c r="FDQ166" s="183"/>
      <c r="FDR166" s="183"/>
      <c r="FDS166" s="183"/>
      <c r="FDT166" s="183"/>
      <c r="FDU166" s="183"/>
      <c r="FDV166" s="183"/>
      <c r="FDW166" s="183"/>
      <c r="FDX166" s="183"/>
      <c r="FDY166" s="183"/>
      <c r="FDZ166" s="183"/>
      <c r="FEA166" s="183"/>
      <c r="FEB166" s="183"/>
      <c r="FEC166" s="183"/>
      <c r="FED166" s="183"/>
      <c r="FEE166" s="183"/>
      <c r="FEF166" s="183"/>
      <c r="FEG166" s="183"/>
      <c r="FEH166" s="183"/>
      <c r="FEI166" s="183"/>
      <c r="FEJ166" s="183"/>
      <c r="FEK166" s="183"/>
      <c r="FEL166" s="183"/>
      <c r="FEM166" s="183"/>
      <c r="FEN166" s="183"/>
      <c r="FEO166" s="183"/>
      <c r="FEP166" s="183"/>
      <c r="FEQ166" s="183"/>
      <c r="FER166" s="183"/>
      <c r="FES166" s="183"/>
      <c r="FET166" s="183"/>
      <c r="FEU166" s="183"/>
      <c r="FEV166" s="183"/>
      <c r="FEW166" s="183"/>
      <c r="FEX166" s="183"/>
      <c r="FEY166" s="183"/>
      <c r="FEZ166" s="183"/>
      <c r="FFA166" s="183"/>
      <c r="FFB166" s="183"/>
      <c r="FFC166" s="183"/>
      <c r="FFD166" s="183"/>
      <c r="FFE166" s="183"/>
      <c r="FFF166" s="183"/>
      <c r="FFG166" s="183"/>
      <c r="FFH166" s="183"/>
      <c r="FFI166" s="183"/>
      <c r="FFJ166" s="183"/>
      <c r="FFK166" s="183"/>
      <c r="FFL166" s="183"/>
      <c r="FFM166" s="183"/>
      <c r="FFN166" s="183"/>
      <c r="FFO166" s="183"/>
      <c r="FFP166" s="183"/>
      <c r="FFQ166" s="183"/>
      <c r="FFR166" s="183"/>
      <c r="FFS166" s="183"/>
      <c r="FFT166" s="183"/>
      <c r="FFU166" s="183"/>
      <c r="FFV166" s="183"/>
      <c r="FFW166" s="183"/>
      <c r="FFX166" s="183"/>
      <c r="FFY166" s="183"/>
      <c r="FFZ166" s="183"/>
      <c r="FGA166" s="183"/>
      <c r="FGB166" s="183"/>
      <c r="FGC166" s="183"/>
      <c r="FGD166" s="183"/>
      <c r="FGE166" s="183"/>
      <c r="FGF166" s="183"/>
      <c r="FGG166" s="183"/>
      <c r="FGH166" s="183"/>
      <c r="FGI166" s="183"/>
      <c r="FGJ166" s="183"/>
      <c r="FGK166" s="183"/>
      <c r="FGL166" s="183"/>
      <c r="FGM166" s="183"/>
      <c r="FGN166" s="183"/>
      <c r="FGO166" s="183"/>
      <c r="FGP166" s="183"/>
      <c r="FGQ166" s="183"/>
      <c r="FGR166" s="183"/>
      <c r="FGS166" s="183"/>
      <c r="FGT166" s="183"/>
      <c r="FGU166" s="183"/>
      <c r="FGV166" s="183"/>
      <c r="FGW166" s="183"/>
      <c r="FGX166" s="183"/>
      <c r="FGY166" s="183"/>
      <c r="FGZ166" s="183"/>
      <c r="FHA166" s="183"/>
      <c r="FHB166" s="183"/>
      <c r="FHC166" s="183"/>
      <c r="FHD166" s="183"/>
      <c r="FHE166" s="183"/>
      <c r="FHF166" s="183"/>
      <c r="FHG166" s="183"/>
      <c r="FHH166" s="183"/>
      <c r="FHI166" s="183"/>
      <c r="FHJ166" s="183"/>
      <c r="FHK166" s="183"/>
      <c r="FHL166" s="183"/>
      <c r="FHM166" s="183"/>
      <c r="FHN166" s="183"/>
      <c r="FHO166" s="183"/>
      <c r="FHP166" s="183"/>
      <c r="FHQ166" s="183"/>
      <c r="FHR166" s="183"/>
      <c r="FHS166" s="183"/>
      <c r="FHT166" s="183"/>
      <c r="FHU166" s="183"/>
      <c r="FHV166" s="183"/>
      <c r="FHW166" s="183"/>
      <c r="FHX166" s="183"/>
      <c r="FHY166" s="183"/>
      <c r="FHZ166" s="183"/>
      <c r="FIA166" s="183"/>
      <c r="FIB166" s="183"/>
      <c r="FIC166" s="183"/>
      <c r="FID166" s="183"/>
      <c r="FIE166" s="183"/>
      <c r="FIF166" s="183"/>
      <c r="FIG166" s="183"/>
      <c r="FIH166" s="183"/>
      <c r="FII166" s="183"/>
      <c r="FIJ166" s="183"/>
      <c r="FIK166" s="183"/>
      <c r="FIL166" s="183"/>
      <c r="FIM166" s="183"/>
      <c r="FIN166" s="183"/>
      <c r="FIO166" s="183"/>
      <c r="FIP166" s="183"/>
      <c r="FIQ166" s="183"/>
      <c r="FIR166" s="183"/>
      <c r="FIS166" s="183"/>
      <c r="FIT166" s="183"/>
      <c r="FIU166" s="183"/>
      <c r="FIV166" s="183"/>
      <c r="FIW166" s="183"/>
      <c r="FIX166" s="183"/>
      <c r="FIY166" s="183"/>
      <c r="FIZ166" s="183"/>
      <c r="FJA166" s="183"/>
      <c r="FJB166" s="183"/>
      <c r="FJC166" s="183"/>
      <c r="FJD166" s="183"/>
      <c r="FJE166" s="183"/>
      <c r="FJF166" s="183"/>
      <c r="FJG166" s="183"/>
      <c r="FJH166" s="183"/>
      <c r="FJI166" s="183"/>
      <c r="FJJ166" s="183"/>
      <c r="FJK166" s="183"/>
      <c r="FJL166" s="183"/>
      <c r="FJM166" s="183"/>
      <c r="FJN166" s="183"/>
      <c r="FJO166" s="183"/>
      <c r="FJP166" s="183"/>
      <c r="FJQ166" s="183"/>
      <c r="FJR166" s="183"/>
      <c r="FJS166" s="183"/>
      <c r="FJT166" s="183"/>
      <c r="FJU166" s="183"/>
      <c r="FJV166" s="183"/>
      <c r="FJW166" s="183"/>
      <c r="FJX166" s="183"/>
      <c r="FJY166" s="183"/>
      <c r="FJZ166" s="183"/>
      <c r="FKA166" s="183"/>
      <c r="FKB166" s="183"/>
      <c r="FKC166" s="183"/>
      <c r="FKD166" s="183"/>
      <c r="FKE166" s="183"/>
      <c r="FKF166" s="183"/>
      <c r="FKG166" s="183"/>
      <c r="FKH166" s="183"/>
      <c r="FKI166" s="183"/>
      <c r="FKJ166" s="183"/>
      <c r="FKK166" s="183"/>
      <c r="FKL166" s="183"/>
      <c r="FKM166" s="183"/>
      <c r="FKN166" s="183"/>
      <c r="FKO166" s="183"/>
      <c r="FKP166" s="183"/>
      <c r="FKQ166" s="183"/>
      <c r="FKR166" s="183"/>
      <c r="FKS166" s="183"/>
      <c r="FKT166" s="183"/>
      <c r="FKU166" s="183"/>
      <c r="FKV166" s="183"/>
      <c r="FKW166" s="183"/>
      <c r="FKX166" s="183"/>
      <c r="FKY166" s="183"/>
      <c r="FKZ166" s="183"/>
      <c r="FLA166" s="183"/>
      <c r="FLB166" s="183"/>
      <c r="FLC166" s="183"/>
      <c r="FLD166" s="183"/>
      <c r="FLE166" s="183"/>
      <c r="FLF166" s="183"/>
      <c r="FLG166" s="183"/>
      <c r="FLH166" s="183"/>
      <c r="FLI166" s="183"/>
      <c r="FLJ166" s="183"/>
      <c r="FLK166" s="183"/>
      <c r="FLL166" s="183"/>
      <c r="FLM166" s="183"/>
      <c r="FLN166" s="183"/>
      <c r="FLO166" s="183"/>
      <c r="FLP166" s="183"/>
      <c r="FLQ166" s="183"/>
      <c r="FLR166" s="183"/>
      <c r="FLS166" s="183"/>
      <c r="FLT166" s="183"/>
      <c r="FLU166" s="183"/>
      <c r="FLV166" s="183"/>
      <c r="FLW166" s="183"/>
      <c r="FLX166" s="183"/>
      <c r="FLY166" s="183"/>
      <c r="FLZ166" s="183"/>
      <c r="FMA166" s="183"/>
      <c r="FMB166" s="183"/>
      <c r="FMC166" s="183"/>
      <c r="FMD166" s="183"/>
      <c r="FME166" s="183"/>
      <c r="FMF166" s="183"/>
      <c r="FMG166" s="183"/>
      <c r="FMH166" s="183"/>
      <c r="FMI166" s="183"/>
      <c r="FMJ166" s="183"/>
      <c r="FMK166" s="183"/>
      <c r="FML166" s="183"/>
      <c r="FMM166" s="183"/>
      <c r="FMN166" s="183"/>
      <c r="FMO166" s="183"/>
      <c r="FMP166" s="183"/>
      <c r="FMQ166" s="183"/>
      <c r="FMR166" s="183"/>
      <c r="FMS166" s="183"/>
      <c r="FMT166" s="183"/>
      <c r="FMU166" s="183"/>
      <c r="FMV166" s="183"/>
      <c r="FMW166" s="183"/>
      <c r="FMX166" s="183"/>
      <c r="FMY166" s="183"/>
      <c r="FMZ166" s="183"/>
      <c r="FNA166" s="183"/>
      <c r="FNB166" s="183"/>
      <c r="FNC166" s="183"/>
      <c r="FND166" s="183"/>
      <c r="FNE166" s="183"/>
      <c r="FNF166" s="183"/>
      <c r="FNG166" s="183"/>
      <c r="FNH166" s="183"/>
      <c r="FNI166" s="183"/>
      <c r="FNJ166" s="183"/>
      <c r="FNK166" s="183"/>
      <c r="FNL166" s="183"/>
      <c r="FNM166" s="183"/>
      <c r="FNN166" s="183"/>
      <c r="FNO166" s="183"/>
      <c r="FNP166" s="183"/>
      <c r="FNQ166" s="183"/>
      <c r="FNR166" s="183"/>
      <c r="FNS166" s="183"/>
      <c r="FNT166" s="183"/>
      <c r="FNU166" s="183"/>
      <c r="FNV166" s="183"/>
      <c r="FNW166" s="183"/>
      <c r="FNX166" s="183"/>
      <c r="FNY166" s="183"/>
      <c r="FNZ166" s="183"/>
      <c r="FOA166" s="183"/>
      <c r="FOB166" s="183"/>
      <c r="FOC166" s="183"/>
      <c r="FOD166" s="183"/>
      <c r="FOE166" s="183"/>
      <c r="FOF166" s="183"/>
      <c r="FOG166" s="183"/>
      <c r="FOH166" s="183"/>
      <c r="FOI166" s="183"/>
      <c r="FOJ166" s="183"/>
      <c r="FOK166" s="183"/>
      <c r="FOL166" s="183"/>
      <c r="FOM166" s="183"/>
      <c r="FON166" s="183"/>
      <c r="FOO166" s="183"/>
      <c r="FOP166" s="183"/>
      <c r="FOQ166" s="183"/>
      <c r="FOR166" s="183"/>
      <c r="FOS166" s="183"/>
      <c r="FOT166" s="183"/>
      <c r="FOU166" s="183"/>
      <c r="FOV166" s="183"/>
      <c r="FOW166" s="183"/>
      <c r="FOX166" s="183"/>
      <c r="FOY166" s="183"/>
      <c r="FOZ166" s="183"/>
      <c r="FPA166" s="183"/>
      <c r="FPB166" s="183"/>
      <c r="FPC166" s="183"/>
      <c r="FPD166" s="183"/>
      <c r="FPE166" s="183"/>
      <c r="FPF166" s="183"/>
      <c r="FPG166" s="183"/>
      <c r="FPH166" s="183"/>
      <c r="FPI166" s="183"/>
      <c r="FPJ166" s="183"/>
      <c r="FPK166" s="183"/>
      <c r="FPL166" s="183"/>
      <c r="FPM166" s="183"/>
      <c r="FPN166" s="183"/>
      <c r="FPO166" s="183"/>
      <c r="FPP166" s="183"/>
      <c r="FPQ166" s="183"/>
      <c r="FPR166" s="183"/>
      <c r="FPS166" s="183"/>
      <c r="FPT166" s="183"/>
      <c r="FPU166" s="183"/>
      <c r="FPV166" s="183"/>
      <c r="FPW166" s="183"/>
      <c r="FPX166" s="183"/>
      <c r="FPY166" s="183"/>
      <c r="FPZ166" s="183"/>
      <c r="FQA166" s="183"/>
      <c r="FQB166" s="183"/>
      <c r="FQC166" s="183"/>
      <c r="FQD166" s="183"/>
      <c r="FQE166" s="183"/>
      <c r="FQF166" s="183"/>
      <c r="FQG166" s="183"/>
      <c r="FQH166" s="183"/>
      <c r="FQI166" s="183"/>
      <c r="FQJ166" s="183"/>
      <c r="FQK166" s="183"/>
      <c r="FQL166" s="183"/>
      <c r="FQM166" s="183"/>
      <c r="FQN166" s="183"/>
      <c r="FQO166" s="183"/>
      <c r="FQP166" s="183"/>
      <c r="FQQ166" s="183"/>
      <c r="FQR166" s="183"/>
      <c r="FQS166" s="183"/>
      <c r="FQT166" s="183"/>
      <c r="FQU166" s="183"/>
      <c r="FQV166" s="183"/>
      <c r="FQW166" s="183"/>
      <c r="FQX166" s="183"/>
      <c r="FQY166" s="183"/>
      <c r="FQZ166" s="183"/>
      <c r="FRA166" s="183"/>
      <c r="FRB166" s="183"/>
      <c r="FRC166" s="183"/>
      <c r="FRD166" s="183"/>
      <c r="FRE166" s="183"/>
      <c r="FRF166" s="183"/>
      <c r="FRG166" s="183"/>
      <c r="FRH166" s="183"/>
      <c r="FRI166" s="183"/>
      <c r="FRJ166" s="183"/>
      <c r="FRK166" s="183"/>
      <c r="FRL166" s="183"/>
      <c r="FRM166" s="183"/>
      <c r="FRN166" s="183"/>
      <c r="FRO166" s="183"/>
      <c r="FRP166" s="183"/>
      <c r="FRQ166" s="183"/>
      <c r="FRR166" s="183"/>
      <c r="FRS166" s="183"/>
      <c r="FRT166" s="183"/>
      <c r="FRU166" s="183"/>
      <c r="FRV166" s="183"/>
      <c r="FRW166" s="183"/>
      <c r="FRX166" s="183"/>
      <c r="FRY166" s="183"/>
      <c r="FRZ166" s="183"/>
      <c r="FSA166" s="183"/>
      <c r="FSB166" s="183"/>
      <c r="FSC166" s="183"/>
      <c r="FSD166" s="183"/>
      <c r="FSE166" s="183"/>
      <c r="FSF166" s="183"/>
      <c r="FSG166" s="183"/>
      <c r="FSH166" s="183"/>
      <c r="FSI166" s="183"/>
      <c r="FSJ166" s="183"/>
      <c r="FSK166" s="183"/>
      <c r="FSL166" s="183"/>
      <c r="FSM166" s="183"/>
      <c r="FSN166" s="183"/>
      <c r="FSO166" s="183"/>
      <c r="FSP166" s="183"/>
      <c r="FSQ166" s="183"/>
      <c r="FSR166" s="183"/>
      <c r="FSS166" s="183"/>
      <c r="FST166" s="183"/>
      <c r="FSU166" s="183"/>
      <c r="FSV166" s="183"/>
      <c r="FSW166" s="183"/>
      <c r="FSX166" s="183"/>
      <c r="FSY166" s="183"/>
      <c r="FSZ166" s="183"/>
      <c r="FTA166" s="183"/>
      <c r="FTB166" s="183"/>
      <c r="FTC166" s="183"/>
      <c r="FTD166" s="183"/>
      <c r="FTE166" s="183"/>
      <c r="FTF166" s="183"/>
      <c r="FTG166" s="183"/>
      <c r="FTH166" s="183"/>
      <c r="FTI166" s="183"/>
      <c r="FTJ166" s="183"/>
      <c r="FTK166" s="183"/>
      <c r="FTL166" s="183"/>
      <c r="FTM166" s="183"/>
      <c r="FTN166" s="183"/>
      <c r="FTO166" s="183"/>
      <c r="FTP166" s="183"/>
      <c r="FTQ166" s="183"/>
      <c r="FTR166" s="183"/>
      <c r="FTS166" s="183"/>
      <c r="FTT166" s="183"/>
      <c r="FTU166" s="183"/>
      <c r="FTV166" s="183"/>
      <c r="FTW166" s="183"/>
      <c r="FTX166" s="183"/>
      <c r="FTY166" s="183"/>
      <c r="FTZ166" s="183"/>
      <c r="FUA166" s="183"/>
      <c r="FUB166" s="183"/>
      <c r="FUC166" s="183"/>
      <c r="FUD166" s="183"/>
      <c r="FUE166" s="183"/>
      <c r="FUF166" s="183"/>
      <c r="FUG166" s="183"/>
      <c r="FUH166" s="183"/>
      <c r="FUI166" s="183"/>
      <c r="FUJ166" s="183"/>
      <c r="FUK166" s="183"/>
      <c r="FUL166" s="183"/>
      <c r="FUM166" s="183"/>
      <c r="FUN166" s="183"/>
      <c r="FUO166" s="183"/>
      <c r="FUP166" s="183"/>
      <c r="FUQ166" s="183"/>
      <c r="FUR166" s="183"/>
      <c r="FUS166" s="183"/>
      <c r="FUT166" s="183"/>
      <c r="FUU166" s="183"/>
      <c r="FUV166" s="183"/>
      <c r="FUW166" s="183"/>
      <c r="FUX166" s="183"/>
      <c r="FUY166" s="183"/>
      <c r="FUZ166" s="183"/>
      <c r="FVA166" s="183"/>
      <c r="FVB166" s="183"/>
      <c r="FVC166" s="183"/>
      <c r="FVD166" s="183"/>
      <c r="FVE166" s="183"/>
      <c r="FVF166" s="183"/>
      <c r="FVG166" s="183"/>
      <c r="FVH166" s="183"/>
      <c r="FVI166" s="183"/>
      <c r="FVJ166" s="183"/>
      <c r="FVK166" s="183"/>
      <c r="FVL166" s="183"/>
      <c r="FVM166" s="183"/>
      <c r="FVN166" s="183"/>
      <c r="FVO166" s="183"/>
      <c r="FVP166" s="183"/>
      <c r="FVQ166" s="183"/>
      <c r="FVR166" s="183"/>
      <c r="FVS166" s="183"/>
      <c r="FVT166" s="183"/>
      <c r="FVU166" s="183"/>
      <c r="FVV166" s="183"/>
      <c r="FVW166" s="183"/>
      <c r="FVX166" s="183"/>
      <c r="FVY166" s="183"/>
      <c r="FVZ166" s="183"/>
      <c r="FWA166" s="183"/>
      <c r="FWB166" s="183"/>
      <c r="FWC166" s="183"/>
      <c r="FWD166" s="183"/>
      <c r="FWE166" s="183"/>
      <c r="FWF166" s="183"/>
      <c r="FWG166" s="183"/>
      <c r="FWH166" s="183"/>
      <c r="FWI166" s="183"/>
      <c r="FWJ166" s="183"/>
      <c r="FWK166" s="183"/>
      <c r="FWL166" s="183"/>
      <c r="FWM166" s="183"/>
      <c r="FWN166" s="183"/>
      <c r="FWO166" s="183"/>
      <c r="FWP166" s="183"/>
      <c r="FWQ166" s="183"/>
      <c r="FWR166" s="183"/>
      <c r="FWS166" s="183"/>
      <c r="FWT166" s="183"/>
      <c r="FWU166" s="183"/>
      <c r="FWV166" s="183"/>
      <c r="FWW166" s="183"/>
      <c r="FWX166" s="183"/>
      <c r="FWY166" s="183"/>
      <c r="FWZ166" s="183"/>
      <c r="FXA166" s="183"/>
      <c r="FXB166" s="183"/>
      <c r="FXC166" s="183"/>
      <c r="FXD166" s="183"/>
      <c r="FXE166" s="183"/>
      <c r="FXF166" s="183"/>
      <c r="FXG166" s="183"/>
      <c r="FXH166" s="183"/>
      <c r="FXI166" s="183"/>
      <c r="FXJ166" s="183"/>
      <c r="FXK166" s="183"/>
      <c r="FXL166" s="183"/>
      <c r="FXM166" s="183"/>
      <c r="FXN166" s="183"/>
      <c r="FXO166" s="183"/>
      <c r="FXP166" s="183"/>
      <c r="FXQ166" s="183"/>
      <c r="FXR166" s="183"/>
      <c r="FXS166" s="183"/>
      <c r="FXT166" s="183"/>
      <c r="FXU166" s="183"/>
      <c r="FXV166" s="183"/>
      <c r="FXW166" s="183"/>
      <c r="FXX166" s="183"/>
      <c r="FXY166" s="183"/>
      <c r="FXZ166" s="183"/>
      <c r="FYA166" s="183"/>
      <c r="FYB166" s="183"/>
      <c r="FYC166" s="183"/>
      <c r="FYD166" s="183"/>
      <c r="FYE166" s="183"/>
      <c r="FYF166" s="183"/>
      <c r="FYG166" s="183"/>
      <c r="FYH166" s="183"/>
      <c r="FYI166" s="183"/>
      <c r="FYJ166" s="183"/>
      <c r="FYK166" s="183"/>
      <c r="FYL166" s="183"/>
      <c r="FYM166" s="183"/>
      <c r="FYN166" s="183"/>
      <c r="FYO166" s="183"/>
      <c r="FYP166" s="183"/>
      <c r="FYQ166" s="183"/>
      <c r="FYR166" s="183"/>
      <c r="FYS166" s="183"/>
      <c r="FYT166" s="183"/>
      <c r="FYU166" s="183"/>
      <c r="FYV166" s="183"/>
      <c r="FYW166" s="183"/>
      <c r="FYX166" s="183"/>
      <c r="FYY166" s="183"/>
      <c r="FYZ166" s="183"/>
      <c r="FZA166" s="183"/>
      <c r="FZB166" s="183"/>
      <c r="FZC166" s="183"/>
      <c r="FZD166" s="183"/>
      <c r="FZE166" s="183"/>
      <c r="FZF166" s="183"/>
      <c r="FZG166" s="183"/>
      <c r="FZH166" s="183"/>
      <c r="FZI166" s="183"/>
      <c r="FZJ166" s="183"/>
      <c r="FZK166" s="183"/>
      <c r="FZL166" s="183"/>
      <c r="FZM166" s="183"/>
      <c r="FZN166" s="183"/>
      <c r="FZO166" s="183"/>
      <c r="FZP166" s="183"/>
      <c r="FZQ166" s="183"/>
      <c r="FZR166" s="183"/>
      <c r="FZS166" s="183"/>
      <c r="FZT166" s="183"/>
      <c r="FZU166" s="183"/>
      <c r="FZV166" s="183"/>
      <c r="FZW166" s="183"/>
      <c r="FZX166" s="183"/>
      <c r="FZY166" s="183"/>
      <c r="FZZ166" s="183"/>
      <c r="GAA166" s="183"/>
      <c r="GAB166" s="183"/>
      <c r="GAC166" s="183"/>
      <c r="GAD166" s="183"/>
      <c r="GAE166" s="183"/>
      <c r="GAF166" s="183"/>
      <c r="GAG166" s="183"/>
      <c r="GAH166" s="183"/>
      <c r="GAI166" s="183"/>
      <c r="GAJ166" s="183"/>
      <c r="GAK166" s="183"/>
      <c r="GAL166" s="183"/>
      <c r="GAM166" s="183"/>
      <c r="GAN166" s="183"/>
      <c r="GAO166" s="183"/>
      <c r="GAP166" s="183"/>
      <c r="GAQ166" s="183"/>
      <c r="GAR166" s="183"/>
      <c r="GAS166" s="183"/>
      <c r="GAT166" s="183"/>
      <c r="GAU166" s="183"/>
      <c r="GAV166" s="183"/>
      <c r="GAW166" s="183"/>
      <c r="GAX166" s="183"/>
      <c r="GAY166" s="183"/>
      <c r="GAZ166" s="183"/>
      <c r="GBA166" s="183"/>
      <c r="GBB166" s="183"/>
      <c r="GBC166" s="183"/>
      <c r="GBD166" s="183"/>
      <c r="GBE166" s="183"/>
      <c r="GBF166" s="183"/>
      <c r="GBG166" s="183"/>
      <c r="GBH166" s="183"/>
      <c r="GBI166" s="183"/>
      <c r="GBJ166" s="183"/>
      <c r="GBK166" s="183"/>
      <c r="GBL166" s="183"/>
      <c r="GBM166" s="183"/>
      <c r="GBN166" s="183"/>
      <c r="GBO166" s="183"/>
      <c r="GBP166" s="183"/>
      <c r="GBQ166" s="183"/>
      <c r="GBR166" s="183"/>
      <c r="GBS166" s="183"/>
      <c r="GBT166" s="183"/>
      <c r="GBU166" s="183"/>
      <c r="GBV166" s="183"/>
      <c r="GBW166" s="183"/>
      <c r="GBX166" s="183"/>
      <c r="GBY166" s="183"/>
      <c r="GBZ166" s="183"/>
      <c r="GCA166" s="183"/>
      <c r="GCB166" s="183"/>
      <c r="GCC166" s="183"/>
      <c r="GCD166" s="183"/>
      <c r="GCE166" s="183"/>
      <c r="GCF166" s="183"/>
      <c r="GCG166" s="183"/>
      <c r="GCH166" s="183"/>
      <c r="GCI166" s="183"/>
      <c r="GCJ166" s="183"/>
      <c r="GCK166" s="183"/>
      <c r="GCL166" s="183"/>
      <c r="GCM166" s="183"/>
      <c r="GCN166" s="183"/>
      <c r="GCO166" s="183"/>
      <c r="GCP166" s="183"/>
      <c r="GCQ166" s="183"/>
      <c r="GCR166" s="183"/>
      <c r="GCS166" s="183"/>
      <c r="GCT166" s="183"/>
      <c r="GCU166" s="183"/>
      <c r="GCV166" s="183"/>
      <c r="GCW166" s="183"/>
      <c r="GCX166" s="183"/>
      <c r="GCY166" s="183"/>
      <c r="GCZ166" s="183"/>
      <c r="GDA166" s="183"/>
      <c r="GDB166" s="183"/>
      <c r="GDC166" s="183"/>
      <c r="GDD166" s="183"/>
      <c r="GDE166" s="183"/>
      <c r="GDF166" s="183"/>
      <c r="GDG166" s="183"/>
      <c r="GDH166" s="183"/>
      <c r="GDI166" s="183"/>
      <c r="GDJ166" s="183"/>
      <c r="GDK166" s="183"/>
      <c r="GDL166" s="183"/>
      <c r="GDM166" s="183"/>
      <c r="GDN166" s="183"/>
      <c r="GDO166" s="183"/>
      <c r="GDP166" s="183"/>
      <c r="GDQ166" s="183"/>
      <c r="GDR166" s="183"/>
      <c r="GDS166" s="183"/>
      <c r="GDT166" s="183"/>
      <c r="GDU166" s="183"/>
      <c r="GDV166" s="183"/>
      <c r="GDW166" s="183"/>
      <c r="GDX166" s="183"/>
      <c r="GDY166" s="183"/>
      <c r="GDZ166" s="183"/>
      <c r="GEA166" s="183"/>
      <c r="GEB166" s="183"/>
      <c r="GEC166" s="183"/>
      <c r="GED166" s="183"/>
      <c r="GEE166" s="183"/>
      <c r="GEF166" s="183"/>
      <c r="GEG166" s="183"/>
      <c r="GEH166" s="183"/>
      <c r="GEI166" s="183"/>
      <c r="GEJ166" s="183"/>
      <c r="GEK166" s="183"/>
      <c r="GEL166" s="183"/>
      <c r="GEM166" s="183"/>
      <c r="GEN166" s="183"/>
      <c r="GEO166" s="183"/>
      <c r="GEP166" s="183"/>
      <c r="GEQ166" s="183"/>
      <c r="GER166" s="183"/>
      <c r="GES166" s="183"/>
      <c r="GET166" s="183"/>
      <c r="GEU166" s="183"/>
      <c r="GEV166" s="183"/>
      <c r="GEW166" s="183"/>
      <c r="GEX166" s="183"/>
      <c r="GEY166" s="183"/>
      <c r="GEZ166" s="183"/>
      <c r="GFA166" s="183"/>
      <c r="GFB166" s="183"/>
      <c r="GFC166" s="183"/>
      <c r="GFD166" s="183"/>
      <c r="GFE166" s="183"/>
      <c r="GFF166" s="183"/>
      <c r="GFG166" s="183"/>
      <c r="GFH166" s="183"/>
      <c r="GFI166" s="183"/>
      <c r="GFJ166" s="183"/>
      <c r="GFK166" s="183"/>
      <c r="GFL166" s="183"/>
      <c r="GFM166" s="183"/>
      <c r="GFN166" s="183"/>
      <c r="GFO166" s="183"/>
      <c r="GFP166" s="183"/>
      <c r="GFQ166" s="183"/>
      <c r="GFR166" s="183"/>
      <c r="GFS166" s="183"/>
      <c r="GFT166" s="183"/>
      <c r="GFU166" s="183"/>
      <c r="GFV166" s="183"/>
      <c r="GFW166" s="183"/>
      <c r="GFX166" s="183"/>
      <c r="GFY166" s="183"/>
      <c r="GFZ166" s="183"/>
      <c r="GGA166" s="183"/>
      <c r="GGB166" s="183"/>
      <c r="GGC166" s="183"/>
      <c r="GGD166" s="183"/>
      <c r="GGE166" s="183"/>
      <c r="GGF166" s="183"/>
      <c r="GGG166" s="183"/>
      <c r="GGH166" s="183"/>
      <c r="GGI166" s="183"/>
      <c r="GGJ166" s="183"/>
      <c r="GGK166" s="183"/>
      <c r="GGL166" s="183"/>
      <c r="GGM166" s="183"/>
      <c r="GGN166" s="183"/>
      <c r="GGO166" s="183"/>
      <c r="GGP166" s="183"/>
      <c r="GGQ166" s="183"/>
      <c r="GGR166" s="183"/>
      <c r="GGS166" s="183"/>
      <c r="GGT166" s="183"/>
      <c r="GGU166" s="183"/>
      <c r="GGV166" s="183"/>
      <c r="GGW166" s="183"/>
      <c r="GGX166" s="183"/>
      <c r="GGY166" s="183"/>
      <c r="GGZ166" s="183"/>
      <c r="GHA166" s="183"/>
      <c r="GHB166" s="183"/>
      <c r="GHC166" s="183"/>
      <c r="GHD166" s="183"/>
      <c r="GHE166" s="183"/>
      <c r="GHF166" s="183"/>
      <c r="GHG166" s="183"/>
      <c r="GHH166" s="183"/>
      <c r="GHI166" s="183"/>
      <c r="GHJ166" s="183"/>
      <c r="GHK166" s="183"/>
      <c r="GHL166" s="183"/>
      <c r="GHM166" s="183"/>
      <c r="GHN166" s="183"/>
      <c r="GHO166" s="183"/>
      <c r="GHP166" s="183"/>
      <c r="GHQ166" s="183"/>
      <c r="GHR166" s="183"/>
      <c r="GHS166" s="183"/>
      <c r="GHT166" s="183"/>
      <c r="GHU166" s="183"/>
      <c r="GHV166" s="183"/>
      <c r="GHW166" s="183"/>
      <c r="GHX166" s="183"/>
      <c r="GHY166" s="183"/>
      <c r="GHZ166" s="183"/>
      <c r="GIA166" s="183"/>
      <c r="GIB166" s="183"/>
      <c r="GIC166" s="183"/>
      <c r="GID166" s="183"/>
      <c r="GIE166" s="183"/>
      <c r="GIF166" s="183"/>
      <c r="GIG166" s="183"/>
      <c r="GIH166" s="183"/>
      <c r="GII166" s="183"/>
      <c r="GIJ166" s="183"/>
      <c r="GIK166" s="183"/>
      <c r="GIL166" s="183"/>
      <c r="GIM166" s="183"/>
      <c r="GIN166" s="183"/>
      <c r="GIO166" s="183"/>
      <c r="GIP166" s="183"/>
      <c r="GIQ166" s="183"/>
      <c r="GIR166" s="183"/>
      <c r="GIS166" s="183"/>
      <c r="GIT166" s="183"/>
      <c r="GIU166" s="183"/>
      <c r="GIV166" s="183"/>
      <c r="GIW166" s="183"/>
      <c r="GIX166" s="183"/>
      <c r="GIY166" s="183"/>
      <c r="GIZ166" s="183"/>
      <c r="GJA166" s="183"/>
      <c r="GJB166" s="183"/>
      <c r="GJC166" s="183"/>
      <c r="GJD166" s="183"/>
      <c r="GJE166" s="183"/>
      <c r="GJF166" s="183"/>
      <c r="GJG166" s="183"/>
      <c r="GJH166" s="183"/>
      <c r="GJI166" s="183"/>
      <c r="GJJ166" s="183"/>
      <c r="GJK166" s="183"/>
      <c r="GJL166" s="183"/>
      <c r="GJM166" s="183"/>
      <c r="GJN166" s="183"/>
      <c r="GJO166" s="183"/>
      <c r="GJP166" s="183"/>
      <c r="GJQ166" s="183"/>
      <c r="GJR166" s="183"/>
      <c r="GJS166" s="183"/>
      <c r="GJT166" s="183"/>
      <c r="GJU166" s="183"/>
      <c r="GJV166" s="183"/>
      <c r="GJW166" s="183"/>
      <c r="GJX166" s="183"/>
      <c r="GJY166" s="183"/>
      <c r="GJZ166" s="183"/>
      <c r="GKA166" s="183"/>
      <c r="GKB166" s="183"/>
      <c r="GKC166" s="183"/>
      <c r="GKD166" s="183"/>
      <c r="GKE166" s="183"/>
      <c r="GKF166" s="183"/>
      <c r="GKG166" s="183"/>
      <c r="GKH166" s="183"/>
      <c r="GKI166" s="183"/>
      <c r="GKJ166" s="183"/>
      <c r="GKK166" s="183"/>
      <c r="GKL166" s="183"/>
      <c r="GKM166" s="183"/>
      <c r="GKN166" s="183"/>
      <c r="GKO166" s="183"/>
      <c r="GKP166" s="183"/>
      <c r="GKQ166" s="183"/>
      <c r="GKR166" s="183"/>
      <c r="GKS166" s="183"/>
      <c r="GKT166" s="183"/>
      <c r="GKU166" s="183"/>
      <c r="GKV166" s="183"/>
      <c r="GKW166" s="183"/>
      <c r="GKX166" s="183"/>
      <c r="GKY166" s="183"/>
      <c r="GKZ166" s="183"/>
      <c r="GLA166" s="183"/>
      <c r="GLB166" s="183"/>
      <c r="GLC166" s="183"/>
      <c r="GLD166" s="183"/>
      <c r="GLE166" s="183"/>
      <c r="GLF166" s="183"/>
      <c r="GLG166" s="183"/>
      <c r="GLH166" s="183"/>
      <c r="GLI166" s="183"/>
      <c r="GLJ166" s="183"/>
      <c r="GLK166" s="183"/>
      <c r="GLL166" s="183"/>
      <c r="GLM166" s="183"/>
      <c r="GLN166" s="183"/>
      <c r="GLO166" s="183"/>
      <c r="GLP166" s="183"/>
      <c r="GLQ166" s="183"/>
      <c r="GLR166" s="183"/>
      <c r="GLS166" s="183"/>
      <c r="GLT166" s="183"/>
      <c r="GLU166" s="183"/>
      <c r="GLV166" s="183"/>
      <c r="GLW166" s="183"/>
      <c r="GLX166" s="183"/>
      <c r="GLY166" s="183"/>
      <c r="GLZ166" s="183"/>
      <c r="GMA166" s="183"/>
      <c r="GMB166" s="183"/>
      <c r="GMC166" s="183"/>
      <c r="GMD166" s="183"/>
      <c r="GME166" s="183"/>
      <c r="GMF166" s="183"/>
      <c r="GMG166" s="183"/>
      <c r="GMH166" s="183"/>
      <c r="GMI166" s="183"/>
      <c r="GMJ166" s="183"/>
      <c r="GMK166" s="183"/>
      <c r="GML166" s="183"/>
      <c r="GMM166" s="183"/>
      <c r="GMN166" s="183"/>
      <c r="GMO166" s="183"/>
      <c r="GMP166" s="183"/>
      <c r="GMQ166" s="183"/>
      <c r="GMR166" s="183"/>
      <c r="GMS166" s="183"/>
      <c r="GMT166" s="183"/>
      <c r="GMU166" s="183"/>
      <c r="GMV166" s="183"/>
      <c r="GMW166" s="183"/>
      <c r="GMX166" s="183"/>
      <c r="GMY166" s="183"/>
      <c r="GMZ166" s="183"/>
      <c r="GNA166" s="183"/>
      <c r="GNB166" s="183"/>
      <c r="GNC166" s="183"/>
      <c r="GND166" s="183"/>
      <c r="GNE166" s="183"/>
      <c r="GNF166" s="183"/>
      <c r="GNG166" s="183"/>
      <c r="GNH166" s="183"/>
      <c r="GNI166" s="183"/>
      <c r="GNJ166" s="183"/>
      <c r="GNK166" s="183"/>
      <c r="GNL166" s="183"/>
      <c r="GNM166" s="183"/>
      <c r="GNN166" s="183"/>
      <c r="GNO166" s="183"/>
      <c r="GNP166" s="183"/>
      <c r="GNQ166" s="183"/>
      <c r="GNR166" s="183"/>
      <c r="GNS166" s="183"/>
      <c r="GNT166" s="183"/>
      <c r="GNU166" s="183"/>
      <c r="GNV166" s="183"/>
      <c r="GNW166" s="183"/>
      <c r="GNX166" s="183"/>
      <c r="GNY166" s="183"/>
      <c r="GNZ166" s="183"/>
      <c r="GOA166" s="183"/>
      <c r="GOB166" s="183"/>
      <c r="GOC166" s="183"/>
      <c r="GOD166" s="183"/>
      <c r="GOE166" s="183"/>
      <c r="GOF166" s="183"/>
      <c r="GOG166" s="183"/>
      <c r="GOH166" s="183"/>
      <c r="GOI166" s="183"/>
      <c r="GOJ166" s="183"/>
      <c r="GOK166" s="183"/>
      <c r="GOL166" s="183"/>
      <c r="GOM166" s="183"/>
      <c r="GON166" s="183"/>
      <c r="GOO166" s="183"/>
      <c r="GOP166" s="183"/>
      <c r="GOQ166" s="183"/>
      <c r="GOR166" s="183"/>
      <c r="GOS166" s="183"/>
      <c r="GOT166" s="183"/>
      <c r="GOU166" s="183"/>
      <c r="GOV166" s="183"/>
      <c r="GOW166" s="183"/>
      <c r="GOX166" s="183"/>
      <c r="GOY166" s="183"/>
      <c r="GOZ166" s="183"/>
      <c r="GPA166" s="183"/>
      <c r="GPB166" s="183"/>
      <c r="GPC166" s="183"/>
      <c r="GPD166" s="183"/>
      <c r="GPE166" s="183"/>
      <c r="GPF166" s="183"/>
      <c r="GPG166" s="183"/>
      <c r="GPH166" s="183"/>
      <c r="GPI166" s="183"/>
      <c r="GPJ166" s="183"/>
      <c r="GPK166" s="183"/>
      <c r="GPL166" s="183"/>
      <c r="GPM166" s="183"/>
      <c r="GPN166" s="183"/>
      <c r="GPO166" s="183"/>
      <c r="GPP166" s="183"/>
      <c r="GPQ166" s="183"/>
      <c r="GPR166" s="183"/>
      <c r="GPS166" s="183"/>
      <c r="GPT166" s="183"/>
      <c r="GPU166" s="183"/>
      <c r="GPV166" s="183"/>
      <c r="GPW166" s="183"/>
      <c r="GPX166" s="183"/>
      <c r="GPY166" s="183"/>
      <c r="GPZ166" s="183"/>
      <c r="GQA166" s="183"/>
      <c r="GQB166" s="183"/>
      <c r="GQC166" s="183"/>
      <c r="GQD166" s="183"/>
      <c r="GQE166" s="183"/>
      <c r="GQF166" s="183"/>
      <c r="GQG166" s="183"/>
      <c r="GQH166" s="183"/>
      <c r="GQI166" s="183"/>
      <c r="GQJ166" s="183"/>
      <c r="GQK166" s="183"/>
      <c r="GQL166" s="183"/>
      <c r="GQM166" s="183"/>
      <c r="GQN166" s="183"/>
      <c r="GQO166" s="183"/>
      <c r="GQP166" s="183"/>
      <c r="GQQ166" s="183"/>
      <c r="GQR166" s="183"/>
      <c r="GQS166" s="183"/>
      <c r="GQT166" s="183"/>
      <c r="GQU166" s="183"/>
      <c r="GQV166" s="183"/>
      <c r="GQW166" s="183"/>
      <c r="GQX166" s="183"/>
      <c r="GQY166" s="183"/>
      <c r="GQZ166" s="183"/>
      <c r="GRA166" s="183"/>
      <c r="GRB166" s="183"/>
      <c r="GRC166" s="183"/>
      <c r="GRD166" s="183"/>
      <c r="GRE166" s="183"/>
      <c r="GRF166" s="183"/>
      <c r="GRG166" s="183"/>
      <c r="GRH166" s="183"/>
      <c r="GRI166" s="183"/>
      <c r="GRJ166" s="183"/>
      <c r="GRK166" s="183"/>
      <c r="GRL166" s="183"/>
      <c r="GRM166" s="183"/>
      <c r="GRN166" s="183"/>
      <c r="GRO166" s="183"/>
      <c r="GRP166" s="183"/>
      <c r="GRQ166" s="183"/>
      <c r="GRR166" s="183"/>
      <c r="GRS166" s="183"/>
      <c r="GRT166" s="183"/>
      <c r="GRU166" s="183"/>
      <c r="GRV166" s="183"/>
      <c r="GRW166" s="183"/>
      <c r="GRX166" s="183"/>
      <c r="GRY166" s="183"/>
      <c r="GRZ166" s="183"/>
      <c r="GSA166" s="183"/>
      <c r="GSB166" s="183"/>
      <c r="GSC166" s="183"/>
      <c r="GSD166" s="183"/>
      <c r="GSE166" s="183"/>
      <c r="GSF166" s="183"/>
      <c r="GSG166" s="183"/>
      <c r="GSH166" s="183"/>
      <c r="GSI166" s="183"/>
      <c r="GSJ166" s="183"/>
      <c r="GSK166" s="183"/>
      <c r="GSL166" s="183"/>
      <c r="GSM166" s="183"/>
      <c r="GSN166" s="183"/>
      <c r="GSO166" s="183"/>
      <c r="GSP166" s="183"/>
      <c r="GSQ166" s="183"/>
      <c r="GSR166" s="183"/>
      <c r="GSS166" s="183"/>
      <c r="GST166" s="183"/>
      <c r="GSU166" s="183"/>
      <c r="GSV166" s="183"/>
      <c r="GSW166" s="183"/>
      <c r="GSX166" s="183"/>
      <c r="GSY166" s="183"/>
      <c r="GSZ166" s="183"/>
      <c r="GTA166" s="183"/>
      <c r="GTB166" s="183"/>
      <c r="GTC166" s="183"/>
      <c r="GTD166" s="183"/>
      <c r="GTE166" s="183"/>
      <c r="GTF166" s="183"/>
      <c r="GTG166" s="183"/>
      <c r="GTH166" s="183"/>
      <c r="GTI166" s="183"/>
      <c r="GTJ166" s="183"/>
      <c r="GTK166" s="183"/>
      <c r="GTL166" s="183"/>
      <c r="GTM166" s="183"/>
      <c r="GTN166" s="183"/>
      <c r="GTO166" s="183"/>
      <c r="GTP166" s="183"/>
      <c r="GTQ166" s="183"/>
      <c r="GTR166" s="183"/>
      <c r="GTS166" s="183"/>
      <c r="GTT166" s="183"/>
      <c r="GTU166" s="183"/>
      <c r="GTV166" s="183"/>
      <c r="GTW166" s="183"/>
      <c r="GTX166" s="183"/>
      <c r="GTY166" s="183"/>
      <c r="GTZ166" s="183"/>
      <c r="GUA166" s="183"/>
      <c r="GUB166" s="183"/>
      <c r="GUC166" s="183"/>
      <c r="GUD166" s="183"/>
      <c r="GUE166" s="183"/>
      <c r="GUF166" s="183"/>
      <c r="GUG166" s="183"/>
      <c r="GUH166" s="183"/>
      <c r="GUI166" s="183"/>
      <c r="GUJ166" s="183"/>
      <c r="GUK166" s="183"/>
      <c r="GUL166" s="183"/>
      <c r="GUM166" s="183"/>
      <c r="GUN166" s="183"/>
      <c r="GUO166" s="183"/>
      <c r="GUP166" s="183"/>
      <c r="GUQ166" s="183"/>
      <c r="GUR166" s="183"/>
      <c r="GUS166" s="183"/>
      <c r="GUT166" s="183"/>
      <c r="GUU166" s="183"/>
      <c r="GUV166" s="183"/>
      <c r="GUW166" s="183"/>
      <c r="GUX166" s="183"/>
      <c r="GUY166" s="183"/>
      <c r="GUZ166" s="183"/>
      <c r="GVA166" s="183"/>
      <c r="GVB166" s="183"/>
      <c r="GVC166" s="183"/>
      <c r="GVD166" s="183"/>
      <c r="GVE166" s="183"/>
      <c r="GVF166" s="183"/>
      <c r="GVG166" s="183"/>
      <c r="GVH166" s="183"/>
      <c r="GVI166" s="183"/>
      <c r="GVJ166" s="183"/>
      <c r="GVK166" s="183"/>
      <c r="GVL166" s="183"/>
      <c r="GVM166" s="183"/>
      <c r="GVN166" s="183"/>
      <c r="GVO166" s="183"/>
      <c r="GVP166" s="183"/>
      <c r="GVQ166" s="183"/>
      <c r="GVR166" s="183"/>
      <c r="GVS166" s="183"/>
      <c r="GVT166" s="183"/>
      <c r="GVU166" s="183"/>
      <c r="GVV166" s="183"/>
      <c r="GVW166" s="183"/>
      <c r="GVX166" s="183"/>
      <c r="GVY166" s="183"/>
      <c r="GVZ166" s="183"/>
      <c r="GWA166" s="183"/>
      <c r="GWB166" s="183"/>
      <c r="GWC166" s="183"/>
      <c r="GWD166" s="183"/>
      <c r="GWE166" s="183"/>
      <c r="GWF166" s="183"/>
      <c r="GWG166" s="183"/>
      <c r="GWH166" s="183"/>
      <c r="GWI166" s="183"/>
      <c r="GWJ166" s="183"/>
      <c r="GWK166" s="183"/>
      <c r="GWL166" s="183"/>
      <c r="GWM166" s="183"/>
      <c r="GWN166" s="183"/>
      <c r="GWO166" s="183"/>
      <c r="GWP166" s="183"/>
      <c r="GWQ166" s="183"/>
      <c r="GWR166" s="183"/>
      <c r="GWS166" s="183"/>
      <c r="GWT166" s="183"/>
      <c r="GWU166" s="183"/>
      <c r="GWV166" s="183"/>
      <c r="GWW166" s="183"/>
      <c r="GWX166" s="183"/>
      <c r="GWY166" s="183"/>
      <c r="GWZ166" s="183"/>
      <c r="GXA166" s="183"/>
      <c r="GXB166" s="183"/>
      <c r="GXC166" s="183"/>
      <c r="GXD166" s="183"/>
      <c r="GXE166" s="183"/>
      <c r="GXF166" s="183"/>
      <c r="GXG166" s="183"/>
      <c r="GXH166" s="183"/>
      <c r="GXI166" s="183"/>
      <c r="GXJ166" s="183"/>
      <c r="GXK166" s="183"/>
      <c r="GXL166" s="183"/>
      <c r="GXM166" s="183"/>
      <c r="GXN166" s="183"/>
      <c r="GXO166" s="183"/>
      <c r="GXP166" s="183"/>
      <c r="GXQ166" s="183"/>
      <c r="GXR166" s="183"/>
      <c r="GXS166" s="183"/>
      <c r="GXT166" s="183"/>
      <c r="GXU166" s="183"/>
      <c r="GXV166" s="183"/>
      <c r="GXW166" s="183"/>
      <c r="GXX166" s="183"/>
      <c r="GXY166" s="183"/>
      <c r="GXZ166" s="183"/>
      <c r="GYA166" s="183"/>
      <c r="GYB166" s="183"/>
      <c r="GYC166" s="183"/>
      <c r="GYD166" s="183"/>
      <c r="GYE166" s="183"/>
      <c r="GYF166" s="183"/>
      <c r="GYG166" s="183"/>
      <c r="GYH166" s="183"/>
      <c r="GYI166" s="183"/>
      <c r="GYJ166" s="183"/>
      <c r="GYK166" s="183"/>
      <c r="GYL166" s="183"/>
      <c r="GYM166" s="183"/>
      <c r="GYN166" s="183"/>
      <c r="GYO166" s="183"/>
      <c r="GYP166" s="183"/>
      <c r="GYQ166" s="183"/>
      <c r="GYR166" s="183"/>
      <c r="GYS166" s="183"/>
      <c r="GYT166" s="183"/>
      <c r="GYU166" s="183"/>
      <c r="GYV166" s="183"/>
      <c r="GYW166" s="183"/>
      <c r="GYX166" s="183"/>
      <c r="GYY166" s="183"/>
      <c r="GYZ166" s="183"/>
      <c r="GZA166" s="183"/>
      <c r="GZB166" s="183"/>
      <c r="GZC166" s="183"/>
      <c r="GZD166" s="183"/>
      <c r="GZE166" s="183"/>
      <c r="GZF166" s="183"/>
      <c r="GZG166" s="183"/>
      <c r="GZH166" s="183"/>
      <c r="GZI166" s="183"/>
      <c r="GZJ166" s="183"/>
      <c r="GZK166" s="183"/>
      <c r="GZL166" s="183"/>
      <c r="GZM166" s="183"/>
      <c r="GZN166" s="183"/>
      <c r="GZO166" s="183"/>
      <c r="GZP166" s="183"/>
      <c r="GZQ166" s="183"/>
      <c r="GZR166" s="183"/>
      <c r="GZS166" s="183"/>
      <c r="GZT166" s="183"/>
      <c r="GZU166" s="183"/>
      <c r="GZV166" s="183"/>
      <c r="GZW166" s="183"/>
      <c r="GZX166" s="183"/>
      <c r="GZY166" s="183"/>
      <c r="GZZ166" s="183"/>
      <c r="HAA166" s="183"/>
      <c r="HAB166" s="183"/>
      <c r="HAC166" s="183"/>
      <c r="HAD166" s="183"/>
      <c r="HAE166" s="183"/>
      <c r="HAF166" s="183"/>
      <c r="HAG166" s="183"/>
      <c r="HAH166" s="183"/>
      <c r="HAI166" s="183"/>
      <c r="HAJ166" s="183"/>
      <c r="HAK166" s="183"/>
      <c r="HAL166" s="183"/>
      <c r="HAM166" s="183"/>
      <c r="HAN166" s="183"/>
      <c r="HAO166" s="183"/>
      <c r="HAP166" s="183"/>
      <c r="HAQ166" s="183"/>
      <c r="HAR166" s="183"/>
      <c r="HAS166" s="183"/>
      <c r="HAT166" s="183"/>
      <c r="HAU166" s="183"/>
      <c r="HAV166" s="183"/>
      <c r="HAW166" s="183"/>
      <c r="HAX166" s="183"/>
      <c r="HAY166" s="183"/>
      <c r="HAZ166" s="183"/>
      <c r="HBA166" s="183"/>
      <c r="HBB166" s="183"/>
      <c r="HBC166" s="183"/>
      <c r="HBD166" s="183"/>
      <c r="HBE166" s="183"/>
      <c r="HBF166" s="183"/>
      <c r="HBG166" s="183"/>
      <c r="HBH166" s="183"/>
      <c r="HBI166" s="183"/>
      <c r="HBJ166" s="183"/>
      <c r="HBK166" s="183"/>
      <c r="HBL166" s="183"/>
      <c r="HBM166" s="183"/>
      <c r="HBN166" s="183"/>
      <c r="HBO166" s="183"/>
      <c r="HBP166" s="183"/>
      <c r="HBQ166" s="183"/>
      <c r="HBR166" s="183"/>
      <c r="HBS166" s="183"/>
      <c r="HBT166" s="183"/>
      <c r="HBU166" s="183"/>
      <c r="HBV166" s="183"/>
      <c r="HBW166" s="183"/>
      <c r="HBX166" s="183"/>
      <c r="HBY166" s="183"/>
      <c r="HBZ166" s="183"/>
      <c r="HCA166" s="183"/>
      <c r="HCB166" s="183"/>
      <c r="HCC166" s="183"/>
      <c r="HCD166" s="183"/>
      <c r="HCE166" s="183"/>
      <c r="HCF166" s="183"/>
      <c r="HCG166" s="183"/>
      <c r="HCH166" s="183"/>
      <c r="HCI166" s="183"/>
      <c r="HCJ166" s="183"/>
      <c r="HCK166" s="183"/>
      <c r="HCL166" s="183"/>
      <c r="HCM166" s="183"/>
      <c r="HCN166" s="183"/>
      <c r="HCO166" s="183"/>
      <c r="HCP166" s="183"/>
      <c r="HCQ166" s="183"/>
      <c r="HCR166" s="183"/>
      <c r="HCS166" s="183"/>
      <c r="HCT166" s="183"/>
      <c r="HCU166" s="183"/>
      <c r="HCV166" s="183"/>
      <c r="HCW166" s="183"/>
      <c r="HCX166" s="183"/>
      <c r="HCY166" s="183"/>
      <c r="HCZ166" s="183"/>
      <c r="HDA166" s="183"/>
      <c r="HDB166" s="183"/>
      <c r="HDC166" s="183"/>
      <c r="HDD166" s="183"/>
      <c r="HDE166" s="183"/>
      <c r="HDF166" s="183"/>
      <c r="HDG166" s="183"/>
      <c r="HDH166" s="183"/>
      <c r="HDI166" s="183"/>
      <c r="HDJ166" s="183"/>
      <c r="HDK166" s="183"/>
      <c r="HDL166" s="183"/>
      <c r="HDM166" s="183"/>
      <c r="HDN166" s="183"/>
      <c r="HDO166" s="183"/>
      <c r="HDP166" s="183"/>
      <c r="HDQ166" s="183"/>
      <c r="HDR166" s="183"/>
      <c r="HDS166" s="183"/>
      <c r="HDT166" s="183"/>
      <c r="HDU166" s="183"/>
      <c r="HDV166" s="183"/>
      <c r="HDW166" s="183"/>
      <c r="HDX166" s="183"/>
      <c r="HDY166" s="183"/>
      <c r="HDZ166" s="183"/>
      <c r="HEA166" s="183"/>
      <c r="HEB166" s="183"/>
      <c r="HEC166" s="183"/>
      <c r="HED166" s="183"/>
      <c r="HEE166" s="183"/>
      <c r="HEF166" s="183"/>
      <c r="HEG166" s="183"/>
      <c r="HEH166" s="183"/>
      <c r="HEI166" s="183"/>
      <c r="HEJ166" s="183"/>
      <c r="HEK166" s="183"/>
      <c r="HEL166" s="183"/>
      <c r="HEM166" s="183"/>
      <c r="HEN166" s="183"/>
      <c r="HEO166" s="183"/>
      <c r="HEP166" s="183"/>
      <c r="HEQ166" s="183"/>
      <c r="HER166" s="183"/>
      <c r="HES166" s="183"/>
      <c r="HET166" s="183"/>
      <c r="HEU166" s="183"/>
      <c r="HEV166" s="183"/>
      <c r="HEW166" s="183"/>
      <c r="HEX166" s="183"/>
      <c r="HEY166" s="183"/>
      <c r="HEZ166" s="183"/>
      <c r="HFA166" s="183"/>
      <c r="HFB166" s="183"/>
      <c r="HFC166" s="183"/>
      <c r="HFD166" s="183"/>
      <c r="HFE166" s="183"/>
      <c r="HFF166" s="183"/>
      <c r="HFG166" s="183"/>
      <c r="HFH166" s="183"/>
      <c r="HFI166" s="183"/>
      <c r="HFJ166" s="183"/>
      <c r="HFK166" s="183"/>
      <c r="HFL166" s="183"/>
      <c r="HFM166" s="183"/>
      <c r="HFN166" s="183"/>
      <c r="HFO166" s="183"/>
      <c r="HFP166" s="183"/>
      <c r="HFQ166" s="183"/>
      <c r="HFR166" s="183"/>
      <c r="HFS166" s="183"/>
      <c r="HFT166" s="183"/>
      <c r="HFU166" s="183"/>
      <c r="HFV166" s="183"/>
      <c r="HFW166" s="183"/>
      <c r="HFX166" s="183"/>
      <c r="HFY166" s="183"/>
      <c r="HFZ166" s="183"/>
      <c r="HGA166" s="183"/>
      <c r="HGB166" s="183"/>
      <c r="HGC166" s="183"/>
      <c r="HGD166" s="183"/>
      <c r="HGE166" s="183"/>
      <c r="HGF166" s="183"/>
      <c r="HGG166" s="183"/>
      <c r="HGH166" s="183"/>
      <c r="HGI166" s="183"/>
      <c r="HGJ166" s="183"/>
      <c r="HGK166" s="183"/>
      <c r="HGL166" s="183"/>
      <c r="HGM166" s="183"/>
      <c r="HGN166" s="183"/>
      <c r="HGO166" s="183"/>
      <c r="HGP166" s="183"/>
      <c r="HGQ166" s="183"/>
      <c r="HGR166" s="183"/>
      <c r="HGS166" s="183"/>
      <c r="HGT166" s="183"/>
      <c r="HGU166" s="183"/>
      <c r="HGV166" s="183"/>
      <c r="HGW166" s="183"/>
      <c r="HGX166" s="183"/>
      <c r="HGY166" s="183"/>
      <c r="HGZ166" s="183"/>
      <c r="HHA166" s="183"/>
      <c r="HHB166" s="183"/>
      <c r="HHC166" s="183"/>
      <c r="HHD166" s="183"/>
      <c r="HHE166" s="183"/>
      <c r="HHF166" s="183"/>
      <c r="HHG166" s="183"/>
      <c r="HHH166" s="183"/>
      <c r="HHI166" s="183"/>
      <c r="HHJ166" s="183"/>
      <c r="HHK166" s="183"/>
      <c r="HHL166" s="183"/>
      <c r="HHM166" s="183"/>
      <c r="HHN166" s="183"/>
      <c r="HHO166" s="183"/>
      <c r="HHP166" s="183"/>
      <c r="HHQ166" s="183"/>
      <c r="HHR166" s="183"/>
      <c r="HHS166" s="183"/>
      <c r="HHT166" s="183"/>
      <c r="HHU166" s="183"/>
      <c r="HHV166" s="183"/>
      <c r="HHW166" s="183"/>
      <c r="HHX166" s="183"/>
      <c r="HHY166" s="183"/>
      <c r="HHZ166" s="183"/>
      <c r="HIA166" s="183"/>
      <c r="HIB166" s="183"/>
      <c r="HIC166" s="183"/>
      <c r="HID166" s="183"/>
      <c r="HIE166" s="183"/>
      <c r="HIF166" s="183"/>
      <c r="HIG166" s="183"/>
      <c r="HIH166" s="183"/>
      <c r="HII166" s="183"/>
      <c r="HIJ166" s="183"/>
      <c r="HIK166" s="183"/>
      <c r="HIL166" s="183"/>
      <c r="HIM166" s="183"/>
      <c r="HIN166" s="183"/>
      <c r="HIO166" s="183"/>
      <c r="HIP166" s="183"/>
      <c r="HIQ166" s="183"/>
      <c r="HIR166" s="183"/>
      <c r="HIS166" s="183"/>
      <c r="HIT166" s="183"/>
      <c r="HIU166" s="183"/>
      <c r="HIV166" s="183"/>
      <c r="HIW166" s="183"/>
      <c r="HIX166" s="183"/>
      <c r="HIY166" s="183"/>
      <c r="HIZ166" s="183"/>
      <c r="HJA166" s="183"/>
      <c r="HJB166" s="183"/>
      <c r="HJC166" s="183"/>
      <c r="HJD166" s="183"/>
      <c r="HJE166" s="183"/>
      <c r="HJF166" s="183"/>
      <c r="HJG166" s="183"/>
      <c r="HJH166" s="183"/>
      <c r="HJI166" s="183"/>
      <c r="HJJ166" s="183"/>
      <c r="HJK166" s="183"/>
      <c r="HJL166" s="183"/>
      <c r="HJM166" s="183"/>
      <c r="HJN166" s="183"/>
      <c r="HJO166" s="183"/>
      <c r="HJP166" s="183"/>
      <c r="HJQ166" s="183"/>
      <c r="HJR166" s="183"/>
      <c r="HJS166" s="183"/>
      <c r="HJT166" s="183"/>
      <c r="HJU166" s="183"/>
      <c r="HJV166" s="183"/>
      <c r="HJW166" s="183"/>
      <c r="HJX166" s="183"/>
      <c r="HJY166" s="183"/>
      <c r="HJZ166" s="183"/>
      <c r="HKA166" s="183"/>
      <c r="HKB166" s="183"/>
      <c r="HKC166" s="183"/>
      <c r="HKD166" s="183"/>
      <c r="HKE166" s="183"/>
      <c r="HKF166" s="183"/>
      <c r="HKG166" s="183"/>
      <c r="HKH166" s="183"/>
      <c r="HKI166" s="183"/>
      <c r="HKJ166" s="183"/>
      <c r="HKK166" s="183"/>
      <c r="HKL166" s="183"/>
      <c r="HKM166" s="183"/>
      <c r="HKN166" s="183"/>
      <c r="HKO166" s="183"/>
      <c r="HKP166" s="183"/>
      <c r="HKQ166" s="183"/>
      <c r="HKR166" s="183"/>
      <c r="HKS166" s="183"/>
      <c r="HKT166" s="183"/>
      <c r="HKU166" s="183"/>
      <c r="HKV166" s="183"/>
      <c r="HKW166" s="183"/>
      <c r="HKX166" s="183"/>
      <c r="HKY166" s="183"/>
      <c r="HKZ166" s="183"/>
      <c r="HLA166" s="183"/>
      <c r="HLB166" s="183"/>
      <c r="HLC166" s="183"/>
      <c r="HLD166" s="183"/>
      <c r="HLE166" s="183"/>
      <c r="HLF166" s="183"/>
      <c r="HLG166" s="183"/>
      <c r="HLH166" s="183"/>
      <c r="HLI166" s="183"/>
      <c r="HLJ166" s="183"/>
      <c r="HLK166" s="183"/>
      <c r="HLL166" s="183"/>
      <c r="HLM166" s="183"/>
      <c r="HLN166" s="183"/>
      <c r="HLO166" s="183"/>
      <c r="HLP166" s="183"/>
      <c r="HLQ166" s="183"/>
      <c r="HLR166" s="183"/>
      <c r="HLS166" s="183"/>
      <c r="HLT166" s="183"/>
      <c r="HLU166" s="183"/>
      <c r="HLV166" s="183"/>
      <c r="HLW166" s="183"/>
      <c r="HLX166" s="183"/>
      <c r="HLY166" s="183"/>
      <c r="HLZ166" s="183"/>
      <c r="HMA166" s="183"/>
      <c r="HMB166" s="183"/>
      <c r="HMC166" s="183"/>
      <c r="HMD166" s="183"/>
      <c r="HME166" s="183"/>
      <c r="HMF166" s="183"/>
      <c r="HMG166" s="183"/>
      <c r="HMH166" s="183"/>
      <c r="HMI166" s="183"/>
      <c r="HMJ166" s="183"/>
      <c r="HMK166" s="183"/>
      <c r="HML166" s="183"/>
      <c r="HMM166" s="183"/>
      <c r="HMN166" s="183"/>
      <c r="HMO166" s="183"/>
      <c r="HMP166" s="183"/>
      <c r="HMQ166" s="183"/>
      <c r="HMR166" s="183"/>
      <c r="HMS166" s="183"/>
      <c r="HMT166" s="183"/>
      <c r="HMU166" s="183"/>
      <c r="HMV166" s="183"/>
      <c r="HMW166" s="183"/>
      <c r="HMX166" s="183"/>
      <c r="HMY166" s="183"/>
      <c r="HMZ166" s="183"/>
      <c r="HNA166" s="183"/>
      <c r="HNB166" s="183"/>
      <c r="HNC166" s="183"/>
      <c r="HND166" s="183"/>
      <c r="HNE166" s="183"/>
      <c r="HNF166" s="183"/>
      <c r="HNG166" s="183"/>
      <c r="HNH166" s="183"/>
      <c r="HNI166" s="183"/>
      <c r="HNJ166" s="183"/>
      <c r="HNK166" s="183"/>
      <c r="HNL166" s="183"/>
      <c r="HNM166" s="183"/>
      <c r="HNN166" s="183"/>
      <c r="HNO166" s="183"/>
      <c r="HNP166" s="183"/>
      <c r="HNQ166" s="183"/>
      <c r="HNR166" s="183"/>
      <c r="HNS166" s="183"/>
      <c r="HNT166" s="183"/>
      <c r="HNU166" s="183"/>
      <c r="HNV166" s="183"/>
      <c r="HNW166" s="183"/>
      <c r="HNX166" s="183"/>
      <c r="HNY166" s="183"/>
      <c r="HNZ166" s="183"/>
      <c r="HOA166" s="183"/>
      <c r="HOB166" s="183"/>
      <c r="HOC166" s="183"/>
      <c r="HOD166" s="183"/>
      <c r="HOE166" s="183"/>
      <c r="HOF166" s="183"/>
      <c r="HOG166" s="183"/>
      <c r="HOH166" s="183"/>
      <c r="HOI166" s="183"/>
      <c r="HOJ166" s="183"/>
      <c r="HOK166" s="183"/>
      <c r="HOL166" s="183"/>
      <c r="HOM166" s="183"/>
      <c r="HON166" s="183"/>
      <c r="HOO166" s="183"/>
      <c r="HOP166" s="183"/>
      <c r="HOQ166" s="183"/>
      <c r="HOR166" s="183"/>
      <c r="HOS166" s="183"/>
      <c r="HOT166" s="183"/>
      <c r="HOU166" s="183"/>
      <c r="HOV166" s="183"/>
      <c r="HOW166" s="183"/>
      <c r="HOX166" s="183"/>
      <c r="HOY166" s="183"/>
      <c r="HOZ166" s="183"/>
      <c r="HPA166" s="183"/>
      <c r="HPB166" s="183"/>
      <c r="HPC166" s="183"/>
      <c r="HPD166" s="183"/>
      <c r="HPE166" s="183"/>
      <c r="HPF166" s="183"/>
      <c r="HPG166" s="183"/>
      <c r="HPH166" s="183"/>
      <c r="HPI166" s="183"/>
      <c r="HPJ166" s="183"/>
      <c r="HPK166" s="183"/>
      <c r="HPL166" s="183"/>
      <c r="HPM166" s="183"/>
      <c r="HPN166" s="183"/>
      <c r="HPO166" s="183"/>
      <c r="HPP166" s="183"/>
      <c r="HPQ166" s="183"/>
      <c r="HPR166" s="183"/>
      <c r="HPS166" s="183"/>
      <c r="HPT166" s="183"/>
      <c r="HPU166" s="183"/>
      <c r="HPV166" s="183"/>
      <c r="HPW166" s="183"/>
      <c r="HPX166" s="183"/>
      <c r="HPY166" s="183"/>
      <c r="HPZ166" s="183"/>
      <c r="HQA166" s="183"/>
      <c r="HQB166" s="183"/>
      <c r="HQC166" s="183"/>
      <c r="HQD166" s="183"/>
      <c r="HQE166" s="183"/>
      <c r="HQF166" s="183"/>
      <c r="HQG166" s="183"/>
      <c r="HQH166" s="183"/>
      <c r="HQI166" s="183"/>
      <c r="HQJ166" s="183"/>
      <c r="HQK166" s="183"/>
      <c r="HQL166" s="183"/>
      <c r="HQM166" s="183"/>
      <c r="HQN166" s="183"/>
      <c r="HQO166" s="183"/>
      <c r="HQP166" s="183"/>
      <c r="HQQ166" s="183"/>
      <c r="HQR166" s="183"/>
      <c r="HQS166" s="183"/>
      <c r="HQT166" s="183"/>
      <c r="HQU166" s="183"/>
      <c r="HQV166" s="183"/>
      <c r="HQW166" s="183"/>
      <c r="HQX166" s="183"/>
      <c r="HQY166" s="183"/>
      <c r="HQZ166" s="183"/>
      <c r="HRA166" s="183"/>
      <c r="HRB166" s="183"/>
      <c r="HRC166" s="183"/>
      <c r="HRD166" s="183"/>
      <c r="HRE166" s="183"/>
      <c r="HRF166" s="183"/>
      <c r="HRG166" s="183"/>
      <c r="HRH166" s="183"/>
      <c r="HRI166" s="183"/>
      <c r="HRJ166" s="183"/>
      <c r="HRK166" s="183"/>
      <c r="HRL166" s="183"/>
      <c r="HRM166" s="183"/>
      <c r="HRN166" s="183"/>
      <c r="HRO166" s="183"/>
      <c r="HRP166" s="183"/>
      <c r="HRQ166" s="183"/>
      <c r="HRR166" s="183"/>
      <c r="HRS166" s="183"/>
      <c r="HRT166" s="183"/>
      <c r="HRU166" s="183"/>
      <c r="HRV166" s="183"/>
      <c r="HRW166" s="183"/>
      <c r="HRX166" s="183"/>
      <c r="HRY166" s="183"/>
      <c r="HRZ166" s="183"/>
      <c r="HSA166" s="183"/>
      <c r="HSB166" s="183"/>
      <c r="HSC166" s="183"/>
      <c r="HSD166" s="183"/>
      <c r="HSE166" s="183"/>
      <c r="HSF166" s="183"/>
      <c r="HSG166" s="183"/>
      <c r="HSH166" s="183"/>
      <c r="HSI166" s="183"/>
      <c r="HSJ166" s="183"/>
      <c r="HSK166" s="183"/>
      <c r="HSL166" s="183"/>
      <c r="HSM166" s="183"/>
      <c r="HSN166" s="183"/>
      <c r="HSO166" s="183"/>
      <c r="HSP166" s="183"/>
      <c r="HSQ166" s="183"/>
      <c r="HSR166" s="183"/>
      <c r="HSS166" s="183"/>
      <c r="HST166" s="183"/>
      <c r="HSU166" s="183"/>
      <c r="HSV166" s="183"/>
      <c r="HSW166" s="183"/>
      <c r="HSX166" s="183"/>
      <c r="HSY166" s="183"/>
      <c r="HSZ166" s="183"/>
      <c r="HTA166" s="183"/>
      <c r="HTB166" s="183"/>
      <c r="HTC166" s="183"/>
      <c r="HTD166" s="183"/>
      <c r="HTE166" s="183"/>
      <c r="HTF166" s="183"/>
      <c r="HTG166" s="183"/>
      <c r="HTH166" s="183"/>
      <c r="HTI166" s="183"/>
      <c r="HTJ166" s="183"/>
      <c r="HTK166" s="183"/>
      <c r="HTL166" s="183"/>
      <c r="HTM166" s="183"/>
      <c r="HTN166" s="183"/>
      <c r="HTO166" s="183"/>
      <c r="HTP166" s="183"/>
      <c r="HTQ166" s="183"/>
      <c r="HTR166" s="183"/>
      <c r="HTS166" s="183"/>
      <c r="HTT166" s="183"/>
      <c r="HTU166" s="183"/>
      <c r="HTV166" s="183"/>
      <c r="HTW166" s="183"/>
      <c r="HTX166" s="183"/>
      <c r="HTY166" s="183"/>
      <c r="HTZ166" s="183"/>
      <c r="HUA166" s="183"/>
      <c r="HUB166" s="183"/>
      <c r="HUC166" s="183"/>
      <c r="HUD166" s="183"/>
      <c r="HUE166" s="183"/>
      <c r="HUF166" s="183"/>
      <c r="HUG166" s="183"/>
      <c r="HUH166" s="183"/>
      <c r="HUI166" s="183"/>
      <c r="HUJ166" s="183"/>
      <c r="HUK166" s="183"/>
      <c r="HUL166" s="183"/>
      <c r="HUM166" s="183"/>
      <c r="HUN166" s="183"/>
      <c r="HUO166" s="183"/>
      <c r="HUP166" s="183"/>
      <c r="HUQ166" s="183"/>
      <c r="HUR166" s="183"/>
      <c r="HUS166" s="183"/>
      <c r="HUT166" s="183"/>
      <c r="HUU166" s="183"/>
      <c r="HUV166" s="183"/>
      <c r="HUW166" s="183"/>
      <c r="HUX166" s="183"/>
      <c r="HUY166" s="183"/>
      <c r="HUZ166" s="183"/>
      <c r="HVA166" s="183"/>
      <c r="HVB166" s="183"/>
      <c r="HVC166" s="183"/>
      <c r="HVD166" s="183"/>
      <c r="HVE166" s="183"/>
      <c r="HVF166" s="183"/>
      <c r="HVG166" s="183"/>
      <c r="HVH166" s="183"/>
      <c r="HVI166" s="183"/>
      <c r="HVJ166" s="183"/>
      <c r="HVK166" s="183"/>
      <c r="HVL166" s="183"/>
      <c r="HVM166" s="183"/>
      <c r="HVN166" s="183"/>
      <c r="HVO166" s="183"/>
      <c r="HVP166" s="183"/>
      <c r="HVQ166" s="183"/>
      <c r="HVR166" s="183"/>
      <c r="HVS166" s="183"/>
      <c r="HVT166" s="183"/>
      <c r="HVU166" s="183"/>
      <c r="HVV166" s="183"/>
      <c r="HVW166" s="183"/>
      <c r="HVX166" s="183"/>
      <c r="HVY166" s="183"/>
      <c r="HVZ166" s="183"/>
      <c r="HWA166" s="183"/>
      <c r="HWB166" s="183"/>
      <c r="HWC166" s="183"/>
      <c r="HWD166" s="183"/>
      <c r="HWE166" s="183"/>
      <c r="HWF166" s="183"/>
      <c r="HWG166" s="183"/>
      <c r="HWH166" s="183"/>
      <c r="HWI166" s="183"/>
      <c r="HWJ166" s="183"/>
      <c r="HWK166" s="183"/>
      <c r="HWL166" s="183"/>
      <c r="HWM166" s="183"/>
      <c r="HWN166" s="183"/>
      <c r="HWO166" s="183"/>
      <c r="HWP166" s="183"/>
      <c r="HWQ166" s="183"/>
      <c r="HWR166" s="183"/>
      <c r="HWS166" s="183"/>
      <c r="HWT166" s="183"/>
      <c r="HWU166" s="183"/>
      <c r="HWV166" s="183"/>
      <c r="HWW166" s="183"/>
      <c r="HWX166" s="183"/>
      <c r="HWY166" s="183"/>
      <c r="HWZ166" s="183"/>
      <c r="HXA166" s="183"/>
      <c r="HXB166" s="183"/>
      <c r="HXC166" s="183"/>
      <c r="HXD166" s="183"/>
      <c r="HXE166" s="183"/>
      <c r="HXF166" s="183"/>
      <c r="HXG166" s="183"/>
      <c r="HXH166" s="183"/>
      <c r="HXI166" s="183"/>
      <c r="HXJ166" s="183"/>
      <c r="HXK166" s="183"/>
      <c r="HXL166" s="183"/>
      <c r="HXM166" s="183"/>
      <c r="HXN166" s="183"/>
      <c r="HXO166" s="183"/>
      <c r="HXP166" s="183"/>
      <c r="HXQ166" s="183"/>
      <c r="HXR166" s="183"/>
      <c r="HXS166" s="183"/>
      <c r="HXT166" s="183"/>
      <c r="HXU166" s="183"/>
      <c r="HXV166" s="183"/>
      <c r="HXW166" s="183"/>
      <c r="HXX166" s="183"/>
      <c r="HXY166" s="183"/>
      <c r="HXZ166" s="183"/>
      <c r="HYA166" s="183"/>
      <c r="HYB166" s="183"/>
      <c r="HYC166" s="183"/>
      <c r="HYD166" s="183"/>
      <c r="HYE166" s="183"/>
      <c r="HYF166" s="183"/>
      <c r="HYG166" s="183"/>
      <c r="HYH166" s="183"/>
      <c r="HYI166" s="183"/>
      <c r="HYJ166" s="183"/>
      <c r="HYK166" s="183"/>
      <c r="HYL166" s="183"/>
      <c r="HYM166" s="183"/>
      <c r="HYN166" s="183"/>
      <c r="HYO166" s="183"/>
      <c r="HYP166" s="183"/>
      <c r="HYQ166" s="183"/>
      <c r="HYR166" s="183"/>
      <c r="HYS166" s="183"/>
      <c r="HYT166" s="183"/>
      <c r="HYU166" s="183"/>
      <c r="HYV166" s="183"/>
      <c r="HYW166" s="183"/>
      <c r="HYX166" s="183"/>
      <c r="HYY166" s="183"/>
      <c r="HYZ166" s="183"/>
      <c r="HZA166" s="183"/>
      <c r="HZB166" s="183"/>
      <c r="HZC166" s="183"/>
      <c r="HZD166" s="183"/>
      <c r="HZE166" s="183"/>
      <c r="HZF166" s="183"/>
      <c r="HZG166" s="183"/>
      <c r="HZH166" s="183"/>
      <c r="HZI166" s="183"/>
      <c r="HZJ166" s="183"/>
      <c r="HZK166" s="183"/>
      <c r="HZL166" s="183"/>
      <c r="HZM166" s="183"/>
      <c r="HZN166" s="183"/>
      <c r="HZO166" s="183"/>
      <c r="HZP166" s="183"/>
      <c r="HZQ166" s="183"/>
      <c r="HZR166" s="183"/>
      <c r="HZS166" s="183"/>
      <c r="HZT166" s="183"/>
      <c r="HZU166" s="183"/>
      <c r="HZV166" s="183"/>
      <c r="HZW166" s="183"/>
      <c r="HZX166" s="183"/>
      <c r="HZY166" s="183"/>
      <c r="HZZ166" s="183"/>
      <c r="IAA166" s="183"/>
      <c r="IAB166" s="183"/>
      <c r="IAC166" s="183"/>
      <c r="IAD166" s="183"/>
      <c r="IAE166" s="183"/>
      <c r="IAF166" s="183"/>
      <c r="IAG166" s="183"/>
      <c r="IAH166" s="183"/>
      <c r="IAI166" s="183"/>
      <c r="IAJ166" s="183"/>
      <c r="IAK166" s="183"/>
      <c r="IAL166" s="183"/>
      <c r="IAM166" s="183"/>
      <c r="IAN166" s="183"/>
      <c r="IAO166" s="183"/>
      <c r="IAP166" s="183"/>
      <c r="IAQ166" s="183"/>
      <c r="IAR166" s="183"/>
      <c r="IAS166" s="183"/>
      <c r="IAT166" s="183"/>
      <c r="IAU166" s="183"/>
      <c r="IAV166" s="183"/>
      <c r="IAW166" s="183"/>
      <c r="IAX166" s="183"/>
      <c r="IAY166" s="183"/>
      <c r="IAZ166" s="183"/>
      <c r="IBA166" s="183"/>
      <c r="IBB166" s="183"/>
      <c r="IBC166" s="183"/>
      <c r="IBD166" s="183"/>
      <c r="IBE166" s="183"/>
      <c r="IBF166" s="183"/>
      <c r="IBG166" s="183"/>
      <c r="IBH166" s="183"/>
      <c r="IBI166" s="183"/>
      <c r="IBJ166" s="183"/>
      <c r="IBK166" s="183"/>
      <c r="IBL166" s="183"/>
      <c r="IBM166" s="183"/>
      <c r="IBN166" s="183"/>
      <c r="IBO166" s="183"/>
      <c r="IBP166" s="183"/>
      <c r="IBQ166" s="183"/>
      <c r="IBR166" s="183"/>
      <c r="IBS166" s="183"/>
      <c r="IBT166" s="183"/>
      <c r="IBU166" s="183"/>
      <c r="IBV166" s="183"/>
      <c r="IBW166" s="183"/>
      <c r="IBX166" s="183"/>
      <c r="IBY166" s="183"/>
      <c r="IBZ166" s="183"/>
      <c r="ICA166" s="183"/>
      <c r="ICB166" s="183"/>
      <c r="ICC166" s="183"/>
      <c r="ICD166" s="183"/>
      <c r="ICE166" s="183"/>
      <c r="ICF166" s="183"/>
      <c r="ICG166" s="183"/>
      <c r="ICH166" s="183"/>
      <c r="ICI166" s="183"/>
      <c r="ICJ166" s="183"/>
      <c r="ICK166" s="183"/>
      <c r="ICL166" s="183"/>
      <c r="ICM166" s="183"/>
      <c r="ICN166" s="183"/>
      <c r="ICO166" s="183"/>
      <c r="ICP166" s="183"/>
      <c r="ICQ166" s="183"/>
      <c r="ICR166" s="183"/>
      <c r="ICS166" s="183"/>
      <c r="ICT166" s="183"/>
      <c r="ICU166" s="183"/>
      <c r="ICV166" s="183"/>
      <c r="ICW166" s="183"/>
      <c r="ICX166" s="183"/>
      <c r="ICY166" s="183"/>
      <c r="ICZ166" s="183"/>
      <c r="IDA166" s="183"/>
      <c r="IDB166" s="183"/>
      <c r="IDC166" s="183"/>
      <c r="IDD166" s="183"/>
      <c r="IDE166" s="183"/>
      <c r="IDF166" s="183"/>
      <c r="IDG166" s="183"/>
      <c r="IDH166" s="183"/>
      <c r="IDI166" s="183"/>
      <c r="IDJ166" s="183"/>
      <c r="IDK166" s="183"/>
      <c r="IDL166" s="183"/>
      <c r="IDM166" s="183"/>
      <c r="IDN166" s="183"/>
      <c r="IDO166" s="183"/>
      <c r="IDP166" s="183"/>
      <c r="IDQ166" s="183"/>
      <c r="IDR166" s="183"/>
      <c r="IDS166" s="183"/>
      <c r="IDT166" s="183"/>
      <c r="IDU166" s="183"/>
      <c r="IDV166" s="183"/>
      <c r="IDW166" s="183"/>
      <c r="IDX166" s="183"/>
      <c r="IDY166" s="183"/>
      <c r="IDZ166" s="183"/>
      <c r="IEA166" s="183"/>
      <c r="IEB166" s="183"/>
      <c r="IEC166" s="183"/>
      <c r="IED166" s="183"/>
      <c r="IEE166" s="183"/>
      <c r="IEF166" s="183"/>
      <c r="IEG166" s="183"/>
      <c r="IEH166" s="183"/>
      <c r="IEI166" s="183"/>
      <c r="IEJ166" s="183"/>
      <c r="IEK166" s="183"/>
      <c r="IEL166" s="183"/>
      <c r="IEM166" s="183"/>
      <c r="IEN166" s="183"/>
      <c r="IEO166" s="183"/>
      <c r="IEP166" s="183"/>
      <c r="IEQ166" s="183"/>
      <c r="IER166" s="183"/>
      <c r="IES166" s="183"/>
      <c r="IET166" s="183"/>
      <c r="IEU166" s="183"/>
      <c r="IEV166" s="183"/>
      <c r="IEW166" s="183"/>
      <c r="IEX166" s="183"/>
      <c r="IEY166" s="183"/>
      <c r="IEZ166" s="183"/>
      <c r="IFA166" s="183"/>
      <c r="IFB166" s="183"/>
      <c r="IFC166" s="183"/>
      <c r="IFD166" s="183"/>
      <c r="IFE166" s="183"/>
      <c r="IFF166" s="183"/>
      <c r="IFG166" s="183"/>
      <c r="IFH166" s="183"/>
      <c r="IFI166" s="183"/>
      <c r="IFJ166" s="183"/>
      <c r="IFK166" s="183"/>
      <c r="IFL166" s="183"/>
      <c r="IFM166" s="183"/>
      <c r="IFN166" s="183"/>
      <c r="IFO166" s="183"/>
      <c r="IFP166" s="183"/>
      <c r="IFQ166" s="183"/>
      <c r="IFR166" s="183"/>
      <c r="IFS166" s="183"/>
      <c r="IFT166" s="183"/>
      <c r="IFU166" s="183"/>
      <c r="IFV166" s="183"/>
      <c r="IFW166" s="183"/>
      <c r="IFX166" s="183"/>
      <c r="IFY166" s="183"/>
      <c r="IFZ166" s="183"/>
      <c r="IGA166" s="183"/>
      <c r="IGB166" s="183"/>
      <c r="IGC166" s="183"/>
      <c r="IGD166" s="183"/>
      <c r="IGE166" s="183"/>
      <c r="IGF166" s="183"/>
      <c r="IGG166" s="183"/>
      <c r="IGH166" s="183"/>
      <c r="IGI166" s="183"/>
      <c r="IGJ166" s="183"/>
      <c r="IGK166" s="183"/>
      <c r="IGL166" s="183"/>
      <c r="IGM166" s="183"/>
      <c r="IGN166" s="183"/>
      <c r="IGO166" s="183"/>
      <c r="IGP166" s="183"/>
      <c r="IGQ166" s="183"/>
      <c r="IGR166" s="183"/>
      <c r="IGS166" s="183"/>
      <c r="IGT166" s="183"/>
      <c r="IGU166" s="183"/>
      <c r="IGV166" s="183"/>
      <c r="IGW166" s="183"/>
      <c r="IGX166" s="183"/>
      <c r="IGY166" s="183"/>
      <c r="IGZ166" s="183"/>
      <c r="IHA166" s="183"/>
      <c r="IHB166" s="183"/>
      <c r="IHC166" s="183"/>
      <c r="IHD166" s="183"/>
      <c r="IHE166" s="183"/>
      <c r="IHF166" s="183"/>
      <c r="IHG166" s="183"/>
      <c r="IHH166" s="183"/>
      <c r="IHI166" s="183"/>
      <c r="IHJ166" s="183"/>
      <c r="IHK166" s="183"/>
      <c r="IHL166" s="183"/>
      <c r="IHM166" s="183"/>
      <c r="IHN166" s="183"/>
      <c r="IHO166" s="183"/>
      <c r="IHP166" s="183"/>
      <c r="IHQ166" s="183"/>
      <c r="IHR166" s="183"/>
      <c r="IHS166" s="183"/>
      <c r="IHT166" s="183"/>
      <c r="IHU166" s="183"/>
      <c r="IHV166" s="183"/>
      <c r="IHW166" s="183"/>
      <c r="IHX166" s="183"/>
      <c r="IHY166" s="183"/>
      <c r="IHZ166" s="183"/>
      <c r="IIA166" s="183"/>
      <c r="IIB166" s="183"/>
      <c r="IIC166" s="183"/>
      <c r="IID166" s="183"/>
      <c r="IIE166" s="183"/>
      <c r="IIF166" s="183"/>
      <c r="IIG166" s="183"/>
      <c r="IIH166" s="183"/>
      <c r="III166" s="183"/>
      <c r="IIJ166" s="183"/>
      <c r="IIK166" s="183"/>
      <c r="IIL166" s="183"/>
      <c r="IIM166" s="183"/>
      <c r="IIN166" s="183"/>
      <c r="IIO166" s="183"/>
      <c r="IIP166" s="183"/>
      <c r="IIQ166" s="183"/>
      <c r="IIR166" s="183"/>
      <c r="IIS166" s="183"/>
      <c r="IIT166" s="183"/>
      <c r="IIU166" s="183"/>
      <c r="IIV166" s="183"/>
      <c r="IIW166" s="183"/>
      <c r="IIX166" s="183"/>
      <c r="IIY166" s="183"/>
      <c r="IIZ166" s="183"/>
      <c r="IJA166" s="183"/>
      <c r="IJB166" s="183"/>
      <c r="IJC166" s="183"/>
      <c r="IJD166" s="183"/>
      <c r="IJE166" s="183"/>
      <c r="IJF166" s="183"/>
      <c r="IJG166" s="183"/>
      <c r="IJH166" s="183"/>
      <c r="IJI166" s="183"/>
      <c r="IJJ166" s="183"/>
      <c r="IJK166" s="183"/>
      <c r="IJL166" s="183"/>
      <c r="IJM166" s="183"/>
      <c r="IJN166" s="183"/>
      <c r="IJO166" s="183"/>
      <c r="IJP166" s="183"/>
      <c r="IJQ166" s="183"/>
      <c r="IJR166" s="183"/>
      <c r="IJS166" s="183"/>
      <c r="IJT166" s="183"/>
      <c r="IJU166" s="183"/>
      <c r="IJV166" s="183"/>
      <c r="IJW166" s="183"/>
      <c r="IJX166" s="183"/>
      <c r="IJY166" s="183"/>
      <c r="IJZ166" s="183"/>
      <c r="IKA166" s="183"/>
      <c r="IKB166" s="183"/>
      <c r="IKC166" s="183"/>
      <c r="IKD166" s="183"/>
      <c r="IKE166" s="183"/>
      <c r="IKF166" s="183"/>
      <c r="IKG166" s="183"/>
      <c r="IKH166" s="183"/>
      <c r="IKI166" s="183"/>
      <c r="IKJ166" s="183"/>
      <c r="IKK166" s="183"/>
      <c r="IKL166" s="183"/>
      <c r="IKM166" s="183"/>
      <c r="IKN166" s="183"/>
      <c r="IKO166" s="183"/>
      <c r="IKP166" s="183"/>
      <c r="IKQ166" s="183"/>
      <c r="IKR166" s="183"/>
      <c r="IKS166" s="183"/>
      <c r="IKT166" s="183"/>
      <c r="IKU166" s="183"/>
      <c r="IKV166" s="183"/>
      <c r="IKW166" s="183"/>
      <c r="IKX166" s="183"/>
      <c r="IKY166" s="183"/>
      <c r="IKZ166" s="183"/>
      <c r="ILA166" s="183"/>
      <c r="ILB166" s="183"/>
      <c r="ILC166" s="183"/>
      <c r="ILD166" s="183"/>
      <c r="ILE166" s="183"/>
      <c r="ILF166" s="183"/>
      <c r="ILG166" s="183"/>
      <c r="ILH166" s="183"/>
      <c r="ILI166" s="183"/>
      <c r="ILJ166" s="183"/>
      <c r="ILK166" s="183"/>
      <c r="ILL166" s="183"/>
      <c r="ILM166" s="183"/>
      <c r="ILN166" s="183"/>
      <c r="ILO166" s="183"/>
      <c r="ILP166" s="183"/>
      <c r="ILQ166" s="183"/>
      <c r="ILR166" s="183"/>
      <c r="ILS166" s="183"/>
      <c r="ILT166" s="183"/>
      <c r="ILU166" s="183"/>
      <c r="ILV166" s="183"/>
      <c r="ILW166" s="183"/>
      <c r="ILX166" s="183"/>
      <c r="ILY166" s="183"/>
      <c r="ILZ166" s="183"/>
      <c r="IMA166" s="183"/>
      <c r="IMB166" s="183"/>
      <c r="IMC166" s="183"/>
      <c r="IMD166" s="183"/>
      <c r="IME166" s="183"/>
      <c r="IMF166" s="183"/>
      <c r="IMG166" s="183"/>
      <c r="IMH166" s="183"/>
      <c r="IMI166" s="183"/>
      <c r="IMJ166" s="183"/>
      <c r="IMK166" s="183"/>
      <c r="IML166" s="183"/>
      <c r="IMM166" s="183"/>
      <c r="IMN166" s="183"/>
      <c r="IMO166" s="183"/>
      <c r="IMP166" s="183"/>
      <c r="IMQ166" s="183"/>
      <c r="IMR166" s="183"/>
      <c r="IMS166" s="183"/>
      <c r="IMT166" s="183"/>
      <c r="IMU166" s="183"/>
      <c r="IMV166" s="183"/>
      <c r="IMW166" s="183"/>
      <c r="IMX166" s="183"/>
      <c r="IMY166" s="183"/>
      <c r="IMZ166" s="183"/>
      <c r="INA166" s="183"/>
      <c r="INB166" s="183"/>
      <c r="INC166" s="183"/>
      <c r="IND166" s="183"/>
      <c r="INE166" s="183"/>
      <c r="INF166" s="183"/>
      <c r="ING166" s="183"/>
      <c r="INH166" s="183"/>
      <c r="INI166" s="183"/>
      <c r="INJ166" s="183"/>
      <c r="INK166" s="183"/>
      <c r="INL166" s="183"/>
      <c r="INM166" s="183"/>
      <c r="INN166" s="183"/>
      <c r="INO166" s="183"/>
      <c r="INP166" s="183"/>
      <c r="INQ166" s="183"/>
      <c r="INR166" s="183"/>
      <c r="INS166" s="183"/>
      <c r="INT166" s="183"/>
      <c r="INU166" s="183"/>
      <c r="INV166" s="183"/>
      <c r="INW166" s="183"/>
      <c r="INX166" s="183"/>
      <c r="INY166" s="183"/>
      <c r="INZ166" s="183"/>
      <c r="IOA166" s="183"/>
      <c r="IOB166" s="183"/>
      <c r="IOC166" s="183"/>
      <c r="IOD166" s="183"/>
      <c r="IOE166" s="183"/>
      <c r="IOF166" s="183"/>
      <c r="IOG166" s="183"/>
      <c r="IOH166" s="183"/>
      <c r="IOI166" s="183"/>
      <c r="IOJ166" s="183"/>
      <c r="IOK166" s="183"/>
      <c r="IOL166" s="183"/>
      <c r="IOM166" s="183"/>
      <c r="ION166" s="183"/>
      <c r="IOO166" s="183"/>
      <c r="IOP166" s="183"/>
      <c r="IOQ166" s="183"/>
      <c r="IOR166" s="183"/>
      <c r="IOS166" s="183"/>
      <c r="IOT166" s="183"/>
      <c r="IOU166" s="183"/>
      <c r="IOV166" s="183"/>
      <c r="IOW166" s="183"/>
      <c r="IOX166" s="183"/>
      <c r="IOY166" s="183"/>
      <c r="IOZ166" s="183"/>
      <c r="IPA166" s="183"/>
      <c r="IPB166" s="183"/>
      <c r="IPC166" s="183"/>
      <c r="IPD166" s="183"/>
      <c r="IPE166" s="183"/>
      <c r="IPF166" s="183"/>
      <c r="IPG166" s="183"/>
      <c r="IPH166" s="183"/>
      <c r="IPI166" s="183"/>
      <c r="IPJ166" s="183"/>
      <c r="IPK166" s="183"/>
      <c r="IPL166" s="183"/>
      <c r="IPM166" s="183"/>
      <c r="IPN166" s="183"/>
      <c r="IPO166" s="183"/>
      <c r="IPP166" s="183"/>
      <c r="IPQ166" s="183"/>
      <c r="IPR166" s="183"/>
      <c r="IPS166" s="183"/>
      <c r="IPT166" s="183"/>
      <c r="IPU166" s="183"/>
      <c r="IPV166" s="183"/>
      <c r="IPW166" s="183"/>
      <c r="IPX166" s="183"/>
      <c r="IPY166" s="183"/>
      <c r="IPZ166" s="183"/>
      <c r="IQA166" s="183"/>
      <c r="IQB166" s="183"/>
      <c r="IQC166" s="183"/>
      <c r="IQD166" s="183"/>
      <c r="IQE166" s="183"/>
      <c r="IQF166" s="183"/>
      <c r="IQG166" s="183"/>
      <c r="IQH166" s="183"/>
      <c r="IQI166" s="183"/>
      <c r="IQJ166" s="183"/>
      <c r="IQK166" s="183"/>
      <c r="IQL166" s="183"/>
      <c r="IQM166" s="183"/>
      <c r="IQN166" s="183"/>
      <c r="IQO166" s="183"/>
      <c r="IQP166" s="183"/>
      <c r="IQQ166" s="183"/>
      <c r="IQR166" s="183"/>
      <c r="IQS166" s="183"/>
      <c r="IQT166" s="183"/>
      <c r="IQU166" s="183"/>
      <c r="IQV166" s="183"/>
      <c r="IQW166" s="183"/>
      <c r="IQX166" s="183"/>
      <c r="IQY166" s="183"/>
      <c r="IQZ166" s="183"/>
      <c r="IRA166" s="183"/>
      <c r="IRB166" s="183"/>
      <c r="IRC166" s="183"/>
      <c r="IRD166" s="183"/>
      <c r="IRE166" s="183"/>
      <c r="IRF166" s="183"/>
      <c r="IRG166" s="183"/>
      <c r="IRH166" s="183"/>
      <c r="IRI166" s="183"/>
      <c r="IRJ166" s="183"/>
      <c r="IRK166" s="183"/>
      <c r="IRL166" s="183"/>
      <c r="IRM166" s="183"/>
      <c r="IRN166" s="183"/>
      <c r="IRO166" s="183"/>
      <c r="IRP166" s="183"/>
      <c r="IRQ166" s="183"/>
      <c r="IRR166" s="183"/>
      <c r="IRS166" s="183"/>
      <c r="IRT166" s="183"/>
      <c r="IRU166" s="183"/>
      <c r="IRV166" s="183"/>
      <c r="IRW166" s="183"/>
      <c r="IRX166" s="183"/>
      <c r="IRY166" s="183"/>
      <c r="IRZ166" s="183"/>
      <c r="ISA166" s="183"/>
      <c r="ISB166" s="183"/>
      <c r="ISC166" s="183"/>
      <c r="ISD166" s="183"/>
      <c r="ISE166" s="183"/>
      <c r="ISF166" s="183"/>
      <c r="ISG166" s="183"/>
      <c r="ISH166" s="183"/>
      <c r="ISI166" s="183"/>
      <c r="ISJ166" s="183"/>
      <c r="ISK166" s="183"/>
      <c r="ISL166" s="183"/>
      <c r="ISM166" s="183"/>
      <c r="ISN166" s="183"/>
      <c r="ISO166" s="183"/>
      <c r="ISP166" s="183"/>
      <c r="ISQ166" s="183"/>
      <c r="ISR166" s="183"/>
      <c r="ISS166" s="183"/>
      <c r="IST166" s="183"/>
      <c r="ISU166" s="183"/>
      <c r="ISV166" s="183"/>
      <c r="ISW166" s="183"/>
      <c r="ISX166" s="183"/>
      <c r="ISY166" s="183"/>
      <c r="ISZ166" s="183"/>
      <c r="ITA166" s="183"/>
      <c r="ITB166" s="183"/>
      <c r="ITC166" s="183"/>
      <c r="ITD166" s="183"/>
      <c r="ITE166" s="183"/>
      <c r="ITF166" s="183"/>
      <c r="ITG166" s="183"/>
      <c r="ITH166" s="183"/>
      <c r="ITI166" s="183"/>
      <c r="ITJ166" s="183"/>
      <c r="ITK166" s="183"/>
      <c r="ITL166" s="183"/>
      <c r="ITM166" s="183"/>
      <c r="ITN166" s="183"/>
      <c r="ITO166" s="183"/>
      <c r="ITP166" s="183"/>
      <c r="ITQ166" s="183"/>
      <c r="ITR166" s="183"/>
      <c r="ITS166" s="183"/>
      <c r="ITT166" s="183"/>
      <c r="ITU166" s="183"/>
      <c r="ITV166" s="183"/>
      <c r="ITW166" s="183"/>
      <c r="ITX166" s="183"/>
      <c r="ITY166" s="183"/>
      <c r="ITZ166" s="183"/>
      <c r="IUA166" s="183"/>
      <c r="IUB166" s="183"/>
      <c r="IUC166" s="183"/>
      <c r="IUD166" s="183"/>
      <c r="IUE166" s="183"/>
      <c r="IUF166" s="183"/>
      <c r="IUG166" s="183"/>
      <c r="IUH166" s="183"/>
      <c r="IUI166" s="183"/>
      <c r="IUJ166" s="183"/>
      <c r="IUK166" s="183"/>
      <c r="IUL166" s="183"/>
      <c r="IUM166" s="183"/>
      <c r="IUN166" s="183"/>
      <c r="IUO166" s="183"/>
      <c r="IUP166" s="183"/>
      <c r="IUQ166" s="183"/>
      <c r="IUR166" s="183"/>
      <c r="IUS166" s="183"/>
    </row>
    <row r="167" spans="1:6649" s="183" customFormat="1" ht="15" customHeight="1" thickBot="1" x14ac:dyDescent="0.25">
      <c r="A167" s="224"/>
      <c r="B167" s="211"/>
      <c r="C167" s="212"/>
      <c r="D167" s="217"/>
      <c r="E167" s="184"/>
      <c r="F167" s="184"/>
      <c r="G167" s="278"/>
      <c r="H167" s="278"/>
      <c r="I167" s="278"/>
      <c r="J167" s="278"/>
      <c r="K167" s="278"/>
      <c r="L167" s="278"/>
      <c r="M167" s="278"/>
      <c r="N167" s="278"/>
      <c r="O167" s="278"/>
      <c r="P167" s="279"/>
      <c r="Q167" s="225"/>
    </row>
    <row r="168" spans="1:6649" s="223" customFormat="1" ht="30.75" customHeight="1" thickBot="1" x14ac:dyDescent="0.25">
      <c r="A168" s="224"/>
      <c r="B168" s="650" t="s">
        <v>298</v>
      </c>
      <c r="C168" s="651"/>
      <c r="D168" s="651"/>
      <c r="E168" s="652"/>
      <c r="F168" s="275"/>
      <c r="G168" s="276">
        <v>139517497.58590001</v>
      </c>
      <c r="H168" s="276">
        <v>151139305.13480547</v>
      </c>
      <c r="I168" s="276">
        <v>1965536725.720705</v>
      </c>
      <c r="J168" s="276">
        <v>92171388.965763718</v>
      </c>
      <c r="K168" s="276">
        <v>167831761.40419576</v>
      </c>
      <c r="L168" s="276">
        <v>27215961.308788501</v>
      </c>
      <c r="M168" s="276">
        <v>54431922.617577001</v>
      </c>
      <c r="N168" s="276">
        <v>9071987.1029295009</v>
      </c>
      <c r="O168" s="276">
        <v>87428570.242071241</v>
      </c>
      <c r="P168" s="276">
        <v>438151591.64132571</v>
      </c>
      <c r="Q168" s="277">
        <v>2403688317.3620319</v>
      </c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  <c r="BZ168" s="183"/>
      <c r="CA168" s="183"/>
      <c r="CB168" s="183"/>
      <c r="CC168" s="183"/>
      <c r="CD168" s="183"/>
      <c r="CE168" s="183"/>
      <c r="CF168" s="183"/>
      <c r="CG168" s="183"/>
      <c r="CH168" s="183"/>
      <c r="CI168" s="183"/>
      <c r="CJ168" s="183"/>
      <c r="CK168" s="183"/>
      <c r="CL168" s="183"/>
      <c r="CM168" s="183"/>
      <c r="CN168" s="183"/>
      <c r="CO168" s="183"/>
      <c r="CP168" s="183"/>
      <c r="CQ168" s="183"/>
      <c r="CR168" s="183"/>
      <c r="CS168" s="183"/>
      <c r="CT168" s="183"/>
      <c r="CU168" s="183"/>
      <c r="CV168" s="183"/>
      <c r="CW168" s="183"/>
      <c r="CX168" s="183"/>
      <c r="CY168" s="183"/>
      <c r="CZ168" s="183"/>
      <c r="DA168" s="183"/>
      <c r="DB168" s="183"/>
      <c r="DC168" s="183"/>
      <c r="DD168" s="183"/>
      <c r="DE168" s="183"/>
      <c r="DF168" s="183"/>
      <c r="DG168" s="183"/>
      <c r="DH168" s="183"/>
      <c r="DI168" s="183"/>
      <c r="DJ168" s="183"/>
      <c r="DK168" s="183"/>
      <c r="DL168" s="183"/>
      <c r="DM168" s="183"/>
      <c r="DN168" s="183"/>
      <c r="DO168" s="183"/>
      <c r="DP168" s="183"/>
      <c r="DQ168" s="183"/>
      <c r="DR168" s="183"/>
      <c r="DS168" s="183"/>
      <c r="DT168" s="183"/>
      <c r="DU168" s="183"/>
      <c r="DV168" s="183"/>
      <c r="DW168" s="183"/>
      <c r="DX168" s="183"/>
      <c r="DY168" s="183"/>
      <c r="DZ168" s="183"/>
      <c r="EA168" s="183"/>
      <c r="EB168" s="183"/>
      <c r="EC168" s="183"/>
      <c r="ED168" s="183"/>
      <c r="EE168" s="183"/>
      <c r="EF168" s="183"/>
      <c r="EG168" s="183"/>
      <c r="EH168" s="183"/>
      <c r="EI168" s="183"/>
      <c r="EJ168" s="183"/>
      <c r="EK168" s="183"/>
      <c r="EL168" s="183"/>
      <c r="EM168" s="183"/>
      <c r="EN168" s="183"/>
      <c r="EO168" s="183"/>
      <c r="EP168" s="183"/>
      <c r="EQ168" s="183"/>
      <c r="ER168" s="183"/>
      <c r="ES168" s="183"/>
      <c r="ET168" s="183"/>
      <c r="EU168" s="183"/>
      <c r="EV168" s="183"/>
      <c r="EW168" s="183"/>
      <c r="EX168" s="183"/>
      <c r="EY168" s="183"/>
      <c r="EZ168" s="183"/>
      <c r="FA168" s="183"/>
      <c r="FB168" s="183"/>
      <c r="FC168" s="183"/>
      <c r="FD168" s="183"/>
      <c r="FE168" s="183"/>
      <c r="FF168" s="183"/>
      <c r="FG168" s="183"/>
      <c r="FH168" s="183"/>
      <c r="FI168" s="183"/>
      <c r="FJ168" s="183"/>
      <c r="FK168" s="183"/>
      <c r="FL168" s="183"/>
      <c r="FM168" s="183"/>
      <c r="FN168" s="183"/>
      <c r="FO168" s="183"/>
      <c r="FP168" s="183"/>
      <c r="FQ168" s="183"/>
      <c r="FR168" s="183"/>
      <c r="FS168" s="183"/>
      <c r="FT168" s="183"/>
      <c r="FU168" s="183"/>
      <c r="FV168" s="183"/>
      <c r="FW168" s="183"/>
      <c r="FX168" s="183"/>
      <c r="FY168" s="183"/>
      <c r="FZ168" s="183"/>
      <c r="GA168" s="183"/>
      <c r="GB168" s="183"/>
      <c r="GC168" s="183"/>
      <c r="GD168" s="183"/>
      <c r="GE168" s="183"/>
      <c r="GF168" s="183"/>
      <c r="GG168" s="183"/>
      <c r="GH168" s="183"/>
      <c r="GI168" s="183"/>
      <c r="GJ168" s="183"/>
      <c r="GK168" s="183"/>
      <c r="GL168" s="183"/>
      <c r="GM168" s="183"/>
      <c r="GN168" s="183"/>
      <c r="GO168" s="183"/>
      <c r="GP168" s="183"/>
      <c r="GQ168" s="183"/>
      <c r="GR168" s="183"/>
      <c r="GS168" s="183"/>
      <c r="GT168" s="183"/>
      <c r="GU168" s="183"/>
      <c r="GV168" s="183"/>
      <c r="GW168" s="183"/>
      <c r="GX168" s="183"/>
      <c r="GY168" s="183"/>
      <c r="GZ168" s="183"/>
      <c r="HA168" s="183"/>
      <c r="HB168" s="183"/>
      <c r="HC168" s="183"/>
      <c r="HD168" s="183"/>
      <c r="HE168" s="183"/>
      <c r="HF168" s="183"/>
      <c r="HG168" s="183"/>
      <c r="HH168" s="183"/>
      <c r="HI168" s="183"/>
      <c r="HJ168" s="183"/>
      <c r="HK168" s="183"/>
      <c r="HL168" s="183"/>
      <c r="HM168" s="183"/>
      <c r="HN168" s="183"/>
      <c r="HO168" s="183"/>
      <c r="HP168" s="183"/>
      <c r="HQ168" s="183"/>
      <c r="HR168" s="183"/>
      <c r="HS168" s="183"/>
      <c r="HT168" s="183"/>
      <c r="HU168" s="183"/>
      <c r="HV168" s="183"/>
      <c r="HW168" s="183"/>
      <c r="HX168" s="183"/>
      <c r="HY168" s="183"/>
      <c r="HZ168" s="183"/>
      <c r="IA168" s="183"/>
      <c r="IB168" s="183"/>
      <c r="IC168" s="183"/>
      <c r="ID168" s="183"/>
      <c r="IE168" s="183"/>
      <c r="IF168" s="183"/>
      <c r="IG168" s="183"/>
      <c r="IH168" s="183"/>
      <c r="II168" s="183"/>
      <c r="IJ168" s="183"/>
      <c r="IK168" s="183"/>
      <c r="IL168" s="183"/>
      <c r="IM168" s="183"/>
      <c r="IN168" s="183"/>
      <c r="IO168" s="183"/>
      <c r="IP168" s="183"/>
      <c r="IQ168" s="183"/>
      <c r="IR168" s="183"/>
      <c r="IS168" s="183"/>
      <c r="IT168" s="183"/>
      <c r="IU168" s="183"/>
      <c r="IV168" s="183"/>
      <c r="IW168" s="183"/>
      <c r="IX168" s="183"/>
      <c r="IY168" s="183"/>
      <c r="IZ168" s="183"/>
      <c r="JA168" s="183"/>
      <c r="JB168" s="183"/>
      <c r="JC168" s="183"/>
      <c r="JD168" s="183"/>
      <c r="JE168" s="183"/>
      <c r="JF168" s="183"/>
      <c r="JG168" s="183"/>
      <c r="JH168" s="183"/>
      <c r="JI168" s="183"/>
      <c r="JJ168" s="183"/>
      <c r="JK168" s="183"/>
      <c r="JL168" s="183"/>
      <c r="JM168" s="183"/>
      <c r="JN168" s="183"/>
      <c r="JO168" s="183"/>
      <c r="JP168" s="183"/>
      <c r="JQ168" s="183"/>
      <c r="JR168" s="183"/>
      <c r="JS168" s="183"/>
      <c r="JT168" s="183"/>
      <c r="JU168" s="183"/>
      <c r="JV168" s="183"/>
      <c r="JW168" s="183"/>
      <c r="JX168" s="183"/>
      <c r="JY168" s="183"/>
      <c r="JZ168" s="183"/>
      <c r="KA168" s="183"/>
      <c r="KB168" s="183"/>
      <c r="KC168" s="183"/>
      <c r="KD168" s="183"/>
      <c r="KE168" s="183"/>
      <c r="KF168" s="183"/>
      <c r="KG168" s="183"/>
      <c r="KH168" s="183"/>
      <c r="KI168" s="183"/>
      <c r="KJ168" s="183"/>
      <c r="KK168" s="183"/>
      <c r="KL168" s="183"/>
      <c r="KM168" s="183"/>
      <c r="KN168" s="183"/>
      <c r="KO168" s="183"/>
      <c r="KP168" s="183"/>
      <c r="KQ168" s="183"/>
      <c r="KR168" s="183"/>
      <c r="KS168" s="183"/>
      <c r="KT168" s="183"/>
      <c r="KU168" s="183"/>
      <c r="KV168" s="183"/>
      <c r="KW168" s="183"/>
      <c r="KX168" s="183"/>
      <c r="KY168" s="183"/>
      <c r="KZ168" s="183"/>
      <c r="LA168" s="183"/>
      <c r="LB168" s="183"/>
      <c r="LC168" s="183"/>
      <c r="LD168" s="183"/>
      <c r="LE168" s="183"/>
      <c r="LF168" s="183"/>
      <c r="LG168" s="183"/>
      <c r="LH168" s="183"/>
      <c r="LI168" s="183"/>
      <c r="LJ168" s="183"/>
      <c r="LK168" s="183"/>
      <c r="LL168" s="183"/>
      <c r="LM168" s="183"/>
      <c r="LN168" s="183"/>
      <c r="LO168" s="183"/>
      <c r="LP168" s="183"/>
      <c r="LQ168" s="183"/>
      <c r="LR168" s="183"/>
      <c r="LS168" s="183"/>
      <c r="LT168" s="183"/>
      <c r="LU168" s="183"/>
      <c r="LV168" s="183"/>
      <c r="LW168" s="183"/>
      <c r="LX168" s="183"/>
      <c r="LY168" s="183"/>
      <c r="LZ168" s="183"/>
      <c r="MA168" s="183"/>
      <c r="MB168" s="183"/>
      <c r="MC168" s="183"/>
      <c r="MD168" s="183"/>
      <c r="ME168" s="183"/>
      <c r="MF168" s="183"/>
      <c r="MG168" s="183"/>
      <c r="MH168" s="183"/>
      <c r="MI168" s="183"/>
      <c r="MJ168" s="183"/>
      <c r="MK168" s="183"/>
      <c r="ML168" s="183"/>
      <c r="MM168" s="183"/>
      <c r="MN168" s="183"/>
      <c r="MO168" s="183"/>
      <c r="MP168" s="183"/>
      <c r="MQ168" s="183"/>
      <c r="MR168" s="183"/>
      <c r="MS168" s="183"/>
      <c r="MT168" s="183"/>
      <c r="MU168" s="183"/>
      <c r="MV168" s="183"/>
      <c r="MW168" s="183"/>
      <c r="MX168" s="183"/>
      <c r="MY168" s="183"/>
      <c r="MZ168" s="183"/>
      <c r="NA168" s="183"/>
      <c r="NB168" s="183"/>
      <c r="NC168" s="183"/>
      <c r="ND168" s="183"/>
      <c r="NE168" s="183"/>
      <c r="NF168" s="183"/>
      <c r="NG168" s="183"/>
      <c r="NH168" s="183"/>
      <c r="NI168" s="183"/>
      <c r="NJ168" s="183"/>
      <c r="NK168" s="183"/>
      <c r="NL168" s="183"/>
      <c r="NM168" s="183"/>
      <c r="NN168" s="183"/>
      <c r="NO168" s="183"/>
      <c r="NP168" s="183"/>
      <c r="NQ168" s="183"/>
      <c r="NR168" s="183"/>
      <c r="NS168" s="183"/>
      <c r="NT168" s="183"/>
      <c r="NU168" s="183"/>
      <c r="NV168" s="183"/>
      <c r="NW168" s="183"/>
      <c r="NX168" s="183"/>
      <c r="NY168" s="183"/>
      <c r="NZ168" s="183"/>
      <c r="OA168" s="183"/>
      <c r="OB168" s="183"/>
      <c r="OC168" s="183"/>
      <c r="OD168" s="183"/>
      <c r="OE168" s="183"/>
      <c r="OF168" s="183"/>
      <c r="OG168" s="183"/>
      <c r="OH168" s="183"/>
      <c r="OI168" s="183"/>
      <c r="OJ168" s="183"/>
      <c r="OK168" s="183"/>
      <c r="OL168" s="183"/>
      <c r="OM168" s="183"/>
      <c r="ON168" s="183"/>
      <c r="OO168" s="183"/>
      <c r="OP168" s="183"/>
      <c r="OQ168" s="183"/>
      <c r="OR168" s="183"/>
      <c r="OS168" s="183"/>
      <c r="OT168" s="183"/>
      <c r="OU168" s="183"/>
      <c r="OV168" s="183"/>
      <c r="OW168" s="183"/>
      <c r="OX168" s="183"/>
      <c r="OY168" s="183"/>
      <c r="OZ168" s="183"/>
      <c r="PA168" s="183"/>
      <c r="PB168" s="183"/>
      <c r="PC168" s="183"/>
      <c r="PD168" s="183"/>
      <c r="PE168" s="183"/>
      <c r="PF168" s="183"/>
      <c r="PG168" s="183"/>
      <c r="PH168" s="183"/>
      <c r="PI168" s="183"/>
      <c r="PJ168" s="183"/>
      <c r="PK168" s="183"/>
      <c r="PL168" s="183"/>
      <c r="PM168" s="183"/>
      <c r="PN168" s="183"/>
      <c r="PO168" s="183"/>
      <c r="PP168" s="183"/>
      <c r="PQ168" s="183"/>
      <c r="PR168" s="183"/>
      <c r="PS168" s="183"/>
      <c r="PT168" s="183"/>
      <c r="PU168" s="183"/>
      <c r="PV168" s="183"/>
      <c r="PW168" s="183"/>
      <c r="PX168" s="183"/>
      <c r="PY168" s="183"/>
      <c r="PZ168" s="183"/>
      <c r="QA168" s="183"/>
      <c r="QB168" s="183"/>
      <c r="QC168" s="183"/>
      <c r="QD168" s="183"/>
      <c r="QE168" s="183"/>
      <c r="QF168" s="183"/>
      <c r="QG168" s="183"/>
      <c r="QH168" s="183"/>
      <c r="QI168" s="183"/>
      <c r="QJ168" s="183"/>
      <c r="QK168" s="183"/>
      <c r="QL168" s="183"/>
      <c r="QM168" s="183"/>
      <c r="QN168" s="183"/>
      <c r="QO168" s="183"/>
      <c r="QP168" s="183"/>
      <c r="QQ168" s="183"/>
      <c r="QR168" s="183"/>
      <c r="QS168" s="183"/>
      <c r="QT168" s="183"/>
      <c r="QU168" s="183"/>
      <c r="QV168" s="183"/>
      <c r="QW168" s="183"/>
      <c r="QX168" s="183"/>
      <c r="QY168" s="183"/>
      <c r="QZ168" s="183"/>
      <c r="RA168" s="183"/>
      <c r="RB168" s="183"/>
      <c r="RC168" s="183"/>
      <c r="RD168" s="183"/>
      <c r="RE168" s="183"/>
      <c r="RF168" s="183"/>
      <c r="RG168" s="183"/>
      <c r="RH168" s="183"/>
      <c r="RI168" s="183"/>
      <c r="RJ168" s="183"/>
      <c r="RK168" s="183"/>
      <c r="RL168" s="183"/>
      <c r="RM168" s="183"/>
      <c r="RN168" s="183"/>
      <c r="RO168" s="183"/>
      <c r="RP168" s="183"/>
      <c r="RQ168" s="183"/>
      <c r="RR168" s="183"/>
      <c r="RS168" s="183"/>
      <c r="RT168" s="183"/>
      <c r="RU168" s="183"/>
      <c r="RV168" s="183"/>
      <c r="RW168" s="183"/>
      <c r="RX168" s="183"/>
      <c r="RY168" s="183"/>
      <c r="RZ168" s="183"/>
      <c r="SA168" s="183"/>
      <c r="SB168" s="183"/>
      <c r="SC168" s="183"/>
      <c r="SD168" s="183"/>
      <c r="SE168" s="183"/>
      <c r="SF168" s="183"/>
      <c r="SG168" s="183"/>
      <c r="SH168" s="183"/>
      <c r="SI168" s="183"/>
      <c r="SJ168" s="183"/>
      <c r="SK168" s="183"/>
      <c r="SL168" s="183"/>
      <c r="SM168" s="183"/>
      <c r="SN168" s="183"/>
      <c r="SO168" s="183"/>
      <c r="SP168" s="183"/>
      <c r="SQ168" s="183"/>
      <c r="SR168" s="183"/>
      <c r="SS168" s="183"/>
      <c r="ST168" s="183"/>
      <c r="SU168" s="183"/>
      <c r="SV168" s="183"/>
      <c r="SW168" s="183"/>
      <c r="SX168" s="183"/>
      <c r="SY168" s="183"/>
      <c r="SZ168" s="183"/>
      <c r="TA168" s="183"/>
      <c r="TB168" s="183"/>
      <c r="TC168" s="183"/>
      <c r="TD168" s="183"/>
      <c r="TE168" s="183"/>
      <c r="TF168" s="183"/>
      <c r="TG168" s="183"/>
      <c r="TH168" s="183"/>
      <c r="TI168" s="183"/>
      <c r="TJ168" s="183"/>
      <c r="TK168" s="183"/>
      <c r="TL168" s="183"/>
      <c r="TM168" s="183"/>
      <c r="TN168" s="183"/>
      <c r="TO168" s="183"/>
      <c r="TP168" s="183"/>
      <c r="TQ168" s="183"/>
      <c r="TR168" s="183"/>
      <c r="TS168" s="183"/>
      <c r="TT168" s="183"/>
      <c r="TU168" s="183"/>
      <c r="TV168" s="183"/>
      <c r="TW168" s="183"/>
      <c r="TX168" s="183"/>
      <c r="TY168" s="183"/>
      <c r="TZ168" s="183"/>
      <c r="UA168" s="183"/>
      <c r="UB168" s="183"/>
      <c r="UC168" s="183"/>
      <c r="UD168" s="183"/>
      <c r="UE168" s="183"/>
      <c r="UF168" s="183"/>
      <c r="UG168" s="183"/>
      <c r="UH168" s="183"/>
      <c r="UI168" s="183"/>
      <c r="UJ168" s="183"/>
      <c r="UK168" s="183"/>
      <c r="UL168" s="183"/>
      <c r="UM168" s="183"/>
      <c r="UN168" s="183"/>
      <c r="UO168" s="183"/>
      <c r="UP168" s="183"/>
      <c r="UQ168" s="183"/>
      <c r="UR168" s="183"/>
      <c r="US168" s="183"/>
      <c r="UT168" s="183"/>
      <c r="UU168" s="183"/>
      <c r="UV168" s="183"/>
      <c r="UW168" s="183"/>
      <c r="UX168" s="183"/>
      <c r="UY168" s="183"/>
      <c r="UZ168" s="183"/>
      <c r="VA168" s="183"/>
      <c r="VB168" s="183"/>
      <c r="VC168" s="183"/>
      <c r="VD168" s="183"/>
      <c r="VE168" s="183"/>
      <c r="VF168" s="183"/>
      <c r="VG168" s="183"/>
      <c r="VH168" s="183"/>
      <c r="VI168" s="183"/>
      <c r="VJ168" s="183"/>
      <c r="VK168" s="183"/>
      <c r="VL168" s="183"/>
      <c r="VM168" s="183"/>
      <c r="VN168" s="183"/>
      <c r="VO168" s="183"/>
      <c r="VP168" s="183"/>
      <c r="VQ168" s="183"/>
      <c r="VR168" s="183"/>
      <c r="VS168" s="183"/>
      <c r="VT168" s="183"/>
      <c r="VU168" s="183"/>
      <c r="VV168" s="183"/>
      <c r="VW168" s="183"/>
      <c r="VX168" s="183"/>
      <c r="VY168" s="183"/>
      <c r="VZ168" s="183"/>
      <c r="WA168" s="183"/>
      <c r="WB168" s="183"/>
      <c r="WC168" s="183"/>
      <c r="WD168" s="183"/>
      <c r="WE168" s="183"/>
      <c r="WF168" s="183"/>
      <c r="WG168" s="183"/>
      <c r="WH168" s="183"/>
      <c r="WI168" s="183"/>
      <c r="WJ168" s="183"/>
      <c r="WK168" s="183"/>
      <c r="WL168" s="183"/>
      <c r="WM168" s="183"/>
      <c r="WN168" s="183"/>
      <c r="WO168" s="183"/>
      <c r="WP168" s="183"/>
      <c r="WQ168" s="183"/>
      <c r="WR168" s="183"/>
      <c r="WS168" s="183"/>
      <c r="WT168" s="183"/>
      <c r="WU168" s="183"/>
      <c r="WV168" s="183"/>
      <c r="WW168" s="183"/>
      <c r="WX168" s="183"/>
      <c r="WY168" s="183"/>
      <c r="WZ168" s="183"/>
      <c r="XA168" s="183"/>
      <c r="XB168" s="183"/>
      <c r="XC168" s="183"/>
      <c r="XD168" s="183"/>
      <c r="XE168" s="183"/>
      <c r="XF168" s="183"/>
      <c r="XG168" s="183"/>
      <c r="XH168" s="183"/>
      <c r="XI168" s="183"/>
      <c r="XJ168" s="183"/>
      <c r="XK168" s="183"/>
      <c r="XL168" s="183"/>
      <c r="XM168" s="183"/>
      <c r="XN168" s="183"/>
      <c r="XO168" s="183"/>
      <c r="XP168" s="183"/>
      <c r="XQ168" s="183"/>
      <c r="XR168" s="183"/>
      <c r="XS168" s="183"/>
      <c r="XT168" s="183"/>
      <c r="XU168" s="183"/>
      <c r="XV168" s="183"/>
      <c r="XW168" s="183"/>
      <c r="XX168" s="183"/>
      <c r="XY168" s="183"/>
      <c r="XZ168" s="183"/>
      <c r="YA168" s="183"/>
      <c r="YB168" s="183"/>
      <c r="YC168" s="183"/>
      <c r="YD168" s="183"/>
      <c r="YE168" s="183"/>
      <c r="YF168" s="183"/>
      <c r="YG168" s="183"/>
      <c r="YH168" s="183"/>
      <c r="YI168" s="183"/>
      <c r="YJ168" s="183"/>
      <c r="YK168" s="183"/>
      <c r="YL168" s="183"/>
      <c r="YM168" s="183"/>
      <c r="YN168" s="183"/>
      <c r="YO168" s="183"/>
      <c r="YP168" s="183"/>
      <c r="YQ168" s="183"/>
      <c r="YR168" s="183"/>
      <c r="YS168" s="183"/>
      <c r="YT168" s="183"/>
      <c r="YU168" s="183"/>
      <c r="YV168" s="183"/>
      <c r="YW168" s="183"/>
      <c r="YX168" s="183"/>
      <c r="YY168" s="183"/>
      <c r="YZ168" s="183"/>
      <c r="ZA168" s="183"/>
      <c r="ZB168" s="183"/>
      <c r="ZC168" s="183"/>
      <c r="ZD168" s="183"/>
      <c r="ZE168" s="183"/>
      <c r="ZF168" s="183"/>
      <c r="ZG168" s="183"/>
      <c r="ZH168" s="183"/>
      <c r="ZI168" s="183"/>
      <c r="ZJ168" s="183"/>
      <c r="ZK168" s="183"/>
      <c r="ZL168" s="183"/>
      <c r="ZM168" s="183"/>
      <c r="ZN168" s="183"/>
      <c r="ZO168" s="183"/>
      <c r="ZP168" s="183"/>
      <c r="ZQ168" s="183"/>
      <c r="ZR168" s="183"/>
      <c r="ZS168" s="183"/>
      <c r="ZT168" s="183"/>
      <c r="ZU168" s="183"/>
      <c r="ZV168" s="183"/>
      <c r="ZW168" s="183"/>
      <c r="ZX168" s="183"/>
      <c r="ZY168" s="183"/>
      <c r="ZZ168" s="183"/>
      <c r="AAA168" s="183"/>
      <c r="AAB168" s="183"/>
      <c r="AAC168" s="183"/>
      <c r="AAD168" s="183"/>
      <c r="AAE168" s="183"/>
      <c r="AAF168" s="183"/>
      <c r="AAG168" s="183"/>
      <c r="AAH168" s="183"/>
      <c r="AAI168" s="183"/>
      <c r="AAJ168" s="183"/>
      <c r="AAK168" s="183"/>
      <c r="AAL168" s="183"/>
      <c r="AAM168" s="183"/>
      <c r="AAN168" s="183"/>
      <c r="AAO168" s="183"/>
      <c r="AAP168" s="183"/>
      <c r="AAQ168" s="183"/>
      <c r="AAR168" s="183"/>
      <c r="AAS168" s="183"/>
      <c r="AAT168" s="183"/>
      <c r="AAU168" s="183"/>
      <c r="AAV168" s="183"/>
      <c r="AAW168" s="183"/>
      <c r="AAX168" s="183"/>
      <c r="AAY168" s="183"/>
      <c r="AAZ168" s="183"/>
      <c r="ABA168" s="183"/>
      <c r="ABB168" s="183"/>
      <c r="ABC168" s="183"/>
      <c r="ABD168" s="183"/>
      <c r="ABE168" s="183"/>
      <c r="ABF168" s="183"/>
      <c r="ABG168" s="183"/>
      <c r="ABH168" s="183"/>
      <c r="ABI168" s="183"/>
      <c r="ABJ168" s="183"/>
      <c r="ABK168" s="183"/>
      <c r="ABL168" s="183"/>
      <c r="ABM168" s="183"/>
      <c r="ABN168" s="183"/>
      <c r="ABO168" s="183"/>
      <c r="ABP168" s="183"/>
      <c r="ABQ168" s="183"/>
      <c r="ABR168" s="183"/>
      <c r="ABS168" s="183"/>
      <c r="ABT168" s="183"/>
      <c r="ABU168" s="183"/>
      <c r="ABV168" s="183"/>
      <c r="ABW168" s="183"/>
      <c r="ABX168" s="183"/>
      <c r="ABY168" s="183"/>
      <c r="ABZ168" s="183"/>
      <c r="ACA168" s="183"/>
      <c r="ACB168" s="183"/>
      <c r="ACC168" s="183"/>
      <c r="ACD168" s="183"/>
      <c r="ACE168" s="183"/>
      <c r="ACF168" s="183"/>
      <c r="ACG168" s="183"/>
      <c r="ACH168" s="183"/>
      <c r="ACI168" s="183"/>
      <c r="ACJ168" s="183"/>
      <c r="ACK168" s="183"/>
      <c r="ACL168" s="183"/>
      <c r="ACM168" s="183"/>
      <c r="ACN168" s="183"/>
      <c r="ACO168" s="183"/>
      <c r="ACP168" s="183"/>
      <c r="ACQ168" s="183"/>
      <c r="ACR168" s="183"/>
      <c r="ACS168" s="183"/>
      <c r="ACT168" s="183"/>
      <c r="ACU168" s="183"/>
      <c r="ACV168" s="183"/>
      <c r="ACW168" s="183"/>
      <c r="ACX168" s="183"/>
      <c r="ACY168" s="183"/>
      <c r="ACZ168" s="183"/>
      <c r="ADA168" s="183"/>
      <c r="ADB168" s="183"/>
      <c r="ADC168" s="183"/>
      <c r="ADD168" s="183"/>
      <c r="ADE168" s="183"/>
      <c r="ADF168" s="183"/>
      <c r="ADG168" s="183"/>
      <c r="ADH168" s="183"/>
      <c r="ADI168" s="183"/>
      <c r="ADJ168" s="183"/>
      <c r="ADK168" s="183"/>
      <c r="ADL168" s="183"/>
      <c r="ADM168" s="183"/>
      <c r="ADN168" s="183"/>
      <c r="ADO168" s="183"/>
      <c r="ADP168" s="183"/>
      <c r="ADQ168" s="183"/>
      <c r="ADR168" s="183"/>
      <c r="ADS168" s="183"/>
      <c r="ADT168" s="183"/>
      <c r="ADU168" s="183"/>
      <c r="ADV168" s="183"/>
      <c r="ADW168" s="183"/>
      <c r="ADX168" s="183"/>
      <c r="ADY168" s="183"/>
      <c r="ADZ168" s="183"/>
      <c r="AEA168" s="183"/>
      <c r="AEB168" s="183"/>
      <c r="AEC168" s="183"/>
      <c r="AED168" s="183"/>
      <c r="AEE168" s="183"/>
      <c r="AEF168" s="183"/>
      <c r="AEG168" s="183"/>
      <c r="AEH168" s="183"/>
      <c r="AEI168" s="183"/>
      <c r="AEJ168" s="183"/>
      <c r="AEK168" s="183"/>
      <c r="AEL168" s="183"/>
      <c r="AEM168" s="183"/>
      <c r="AEN168" s="183"/>
      <c r="AEO168" s="183"/>
      <c r="AEP168" s="183"/>
      <c r="AEQ168" s="183"/>
      <c r="AER168" s="183"/>
      <c r="AES168" s="183"/>
      <c r="AET168" s="183"/>
      <c r="AEU168" s="183"/>
      <c r="AEV168" s="183"/>
      <c r="AEW168" s="183"/>
      <c r="AEX168" s="183"/>
      <c r="AEY168" s="183"/>
      <c r="AEZ168" s="183"/>
      <c r="AFA168" s="183"/>
      <c r="AFB168" s="183"/>
      <c r="AFC168" s="183"/>
      <c r="AFD168" s="183"/>
      <c r="AFE168" s="183"/>
      <c r="AFF168" s="183"/>
      <c r="AFG168" s="183"/>
      <c r="AFH168" s="183"/>
      <c r="AFI168" s="183"/>
      <c r="AFJ168" s="183"/>
      <c r="AFK168" s="183"/>
      <c r="AFL168" s="183"/>
      <c r="AFM168" s="183"/>
      <c r="AFN168" s="183"/>
      <c r="AFO168" s="183"/>
      <c r="AFP168" s="183"/>
      <c r="AFQ168" s="183"/>
      <c r="AFR168" s="183"/>
      <c r="AFS168" s="183"/>
      <c r="AFT168" s="183"/>
      <c r="AFU168" s="183"/>
      <c r="AFV168" s="183"/>
      <c r="AFW168" s="183"/>
      <c r="AFX168" s="183"/>
      <c r="AFY168" s="183"/>
      <c r="AFZ168" s="183"/>
      <c r="AGA168" s="183"/>
      <c r="AGB168" s="183"/>
      <c r="AGC168" s="183"/>
      <c r="AGD168" s="183"/>
      <c r="AGE168" s="183"/>
      <c r="AGF168" s="183"/>
      <c r="AGG168" s="183"/>
      <c r="AGH168" s="183"/>
      <c r="AGI168" s="183"/>
      <c r="AGJ168" s="183"/>
      <c r="AGK168" s="183"/>
      <c r="AGL168" s="183"/>
      <c r="AGM168" s="183"/>
      <c r="AGN168" s="183"/>
      <c r="AGO168" s="183"/>
      <c r="AGP168" s="183"/>
      <c r="AGQ168" s="183"/>
      <c r="AGR168" s="183"/>
      <c r="AGS168" s="183"/>
      <c r="AGT168" s="183"/>
      <c r="AGU168" s="183"/>
      <c r="AGV168" s="183"/>
      <c r="AGW168" s="183"/>
      <c r="AGX168" s="183"/>
      <c r="AGY168" s="183"/>
      <c r="AGZ168" s="183"/>
      <c r="AHA168" s="183"/>
      <c r="AHB168" s="183"/>
      <c r="AHC168" s="183"/>
      <c r="AHD168" s="183"/>
      <c r="AHE168" s="183"/>
      <c r="AHF168" s="183"/>
      <c r="AHG168" s="183"/>
      <c r="AHH168" s="183"/>
      <c r="AHI168" s="183"/>
      <c r="AHJ168" s="183"/>
      <c r="AHK168" s="183"/>
      <c r="AHL168" s="183"/>
      <c r="AHM168" s="183"/>
      <c r="AHN168" s="183"/>
      <c r="AHO168" s="183"/>
      <c r="AHP168" s="183"/>
      <c r="AHQ168" s="183"/>
      <c r="AHR168" s="183"/>
      <c r="AHS168" s="183"/>
      <c r="AHT168" s="183"/>
      <c r="AHU168" s="183"/>
      <c r="AHV168" s="183"/>
      <c r="AHW168" s="183"/>
      <c r="AHX168" s="183"/>
      <c r="AHY168" s="183"/>
      <c r="AHZ168" s="183"/>
      <c r="AIA168" s="183"/>
      <c r="AIB168" s="183"/>
      <c r="AIC168" s="183"/>
      <c r="AID168" s="183"/>
      <c r="AIE168" s="183"/>
      <c r="AIF168" s="183"/>
      <c r="AIG168" s="183"/>
      <c r="AIH168" s="183"/>
      <c r="AII168" s="183"/>
      <c r="AIJ168" s="183"/>
      <c r="AIK168" s="183"/>
      <c r="AIL168" s="183"/>
      <c r="AIM168" s="183"/>
      <c r="AIN168" s="183"/>
      <c r="AIO168" s="183"/>
      <c r="AIP168" s="183"/>
      <c r="AIQ168" s="183"/>
      <c r="AIR168" s="183"/>
      <c r="AIS168" s="183"/>
      <c r="AIT168" s="183"/>
      <c r="AIU168" s="183"/>
      <c r="AIV168" s="183"/>
      <c r="AIW168" s="183"/>
      <c r="AIX168" s="183"/>
      <c r="AIY168" s="183"/>
      <c r="AIZ168" s="183"/>
      <c r="AJA168" s="183"/>
      <c r="AJB168" s="183"/>
      <c r="AJC168" s="183"/>
      <c r="AJD168" s="183"/>
      <c r="AJE168" s="183"/>
      <c r="AJF168" s="183"/>
      <c r="AJG168" s="183"/>
      <c r="AJH168" s="183"/>
      <c r="AJI168" s="183"/>
      <c r="AJJ168" s="183"/>
      <c r="AJK168" s="183"/>
      <c r="AJL168" s="183"/>
      <c r="AJM168" s="183"/>
      <c r="AJN168" s="183"/>
      <c r="AJO168" s="183"/>
      <c r="AJP168" s="183"/>
      <c r="AJQ168" s="183"/>
      <c r="AJR168" s="183"/>
      <c r="AJS168" s="183"/>
      <c r="AJT168" s="183"/>
      <c r="AJU168" s="183"/>
      <c r="AJV168" s="183"/>
      <c r="AJW168" s="183"/>
      <c r="AJX168" s="183"/>
      <c r="AJY168" s="183"/>
      <c r="AJZ168" s="183"/>
      <c r="AKA168" s="183"/>
      <c r="AKB168" s="183"/>
      <c r="AKC168" s="183"/>
      <c r="AKD168" s="183"/>
      <c r="AKE168" s="183"/>
      <c r="AKF168" s="183"/>
      <c r="AKG168" s="183"/>
      <c r="AKH168" s="183"/>
      <c r="AKI168" s="183"/>
      <c r="AKJ168" s="183"/>
      <c r="AKK168" s="183"/>
      <c r="AKL168" s="183"/>
      <c r="AKM168" s="183"/>
      <c r="AKN168" s="183"/>
      <c r="AKO168" s="183"/>
      <c r="AKP168" s="183"/>
      <c r="AKQ168" s="183"/>
      <c r="AKR168" s="183"/>
      <c r="AKS168" s="183"/>
      <c r="AKT168" s="183"/>
      <c r="AKU168" s="183"/>
      <c r="AKV168" s="183"/>
      <c r="AKW168" s="183"/>
      <c r="AKX168" s="183"/>
      <c r="AKY168" s="183"/>
      <c r="AKZ168" s="183"/>
      <c r="ALA168" s="183"/>
      <c r="ALB168" s="183"/>
      <c r="ALC168" s="183"/>
      <c r="ALD168" s="183"/>
      <c r="ALE168" s="183"/>
      <c r="ALF168" s="183"/>
      <c r="ALG168" s="183"/>
      <c r="ALH168" s="183"/>
      <c r="ALI168" s="183"/>
      <c r="ALJ168" s="183"/>
      <c r="ALK168" s="183"/>
      <c r="ALL168" s="183"/>
      <c r="ALM168" s="183"/>
      <c r="ALN168" s="183"/>
      <c r="ALO168" s="183"/>
      <c r="ALP168" s="183"/>
      <c r="ALQ168" s="183"/>
      <c r="ALR168" s="183"/>
      <c r="ALS168" s="183"/>
      <c r="ALT168" s="183"/>
      <c r="ALU168" s="183"/>
      <c r="ALV168" s="183"/>
      <c r="ALW168" s="183"/>
      <c r="ALX168" s="183"/>
      <c r="ALY168" s="183"/>
      <c r="ALZ168" s="183"/>
      <c r="AMA168" s="183"/>
      <c r="AMB168" s="183"/>
      <c r="AMC168" s="183"/>
      <c r="AMD168" s="183"/>
      <c r="AME168" s="183"/>
      <c r="AMF168" s="183"/>
      <c r="AMG168" s="183"/>
      <c r="AMH168" s="183"/>
      <c r="AMI168" s="183"/>
      <c r="AMJ168" s="183"/>
      <c r="AMK168" s="183"/>
      <c r="AML168" s="183"/>
      <c r="AMM168" s="183"/>
      <c r="AMN168" s="183"/>
      <c r="AMO168" s="183"/>
      <c r="AMP168" s="183"/>
      <c r="AMQ168" s="183"/>
      <c r="AMR168" s="183"/>
      <c r="AMS168" s="183"/>
      <c r="AMT168" s="183"/>
      <c r="AMU168" s="183"/>
      <c r="AMV168" s="183"/>
      <c r="AMW168" s="183"/>
      <c r="AMX168" s="183"/>
      <c r="AMY168" s="183"/>
      <c r="AMZ168" s="183"/>
      <c r="ANA168" s="183"/>
      <c r="ANB168" s="183"/>
      <c r="ANC168" s="183"/>
      <c r="AND168" s="183"/>
      <c r="ANE168" s="183"/>
      <c r="ANF168" s="183"/>
      <c r="ANG168" s="183"/>
      <c r="ANH168" s="183"/>
      <c r="ANI168" s="183"/>
      <c r="ANJ168" s="183"/>
      <c r="ANK168" s="183"/>
      <c r="ANL168" s="183"/>
      <c r="ANM168" s="183"/>
      <c r="ANN168" s="183"/>
      <c r="ANO168" s="183"/>
      <c r="ANP168" s="183"/>
      <c r="ANQ168" s="183"/>
      <c r="ANR168" s="183"/>
      <c r="ANS168" s="183"/>
      <c r="ANT168" s="183"/>
      <c r="ANU168" s="183"/>
      <c r="ANV168" s="183"/>
      <c r="ANW168" s="183"/>
      <c r="ANX168" s="183"/>
      <c r="ANY168" s="183"/>
      <c r="ANZ168" s="183"/>
      <c r="AOA168" s="183"/>
      <c r="AOB168" s="183"/>
      <c r="AOC168" s="183"/>
      <c r="AOD168" s="183"/>
      <c r="AOE168" s="183"/>
      <c r="AOF168" s="183"/>
      <c r="AOG168" s="183"/>
      <c r="AOH168" s="183"/>
      <c r="AOI168" s="183"/>
      <c r="AOJ168" s="183"/>
      <c r="AOK168" s="183"/>
      <c r="AOL168" s="183"/>
      <c r="AOM168" s="183"/>
      <c r="AON168" s="183"/>
      <c r="AOO168" s="183"/>
      <c r="AOP168" s="183"/>
      <c r="AOQ168" s="183"/>
      <c r="AOR168" s="183"/>
      <c r="AOS168" s="183"/>
      <c r="AOT168" s="183"/>
      <c r="AOU168" s="183"/>
      <c r="AOV168" s="183"/>
      <c r="AOW168" s="183"/>
      <c r="AOX168" s="183"/>
      <c r="AOY168" s="183"/>
      <c r="AOZ168" s="183"/>
      <c r="APA168" s="183"/>
      <c r="APB168" s="183"/>
      <c r="APC168" s="183"/>
      <c r="APD168" s="183"/>
      <c r="APE168" s="183"/>
      <c r="APF168" s="183"/>
      <c r="APG168" s="183"/>
      <c r="APH168" s="183"/>
      <c r="API168" s="183"/>
      <c r="APJ168" s="183"/>
      <c r="APK168" s="183"/>
      <c r="APL168" s="183"/>
      <c r="APM168" s="183"/>
      <c r="APN168" s="183"/>
      <c r="APO168" s="183"/>
      <c r="APP168" s="183"/>
      <c r="APQ168" s="183"/>
      <c r="APR168" s="183"/>
      <c r="APS168" s="183"/>
      <c r="APT168" s="183"/>
      <c r="APU168" s="183"/>
      <c r="APV168" s="183"/>
      <c r="APW168" s="183"/>
      <c r="APX168" s="183"/>
      <c r="APY168" s="183"/>
      <c r="APZ168" s="183"/>
      <c r="AQA168" s="183"/>
      <c r="AQB168" s="183"/>
      <c r="AQC168" s="183"/>
      <c r="AQD168" s="183"/>
      <c r="AQE168" s="183"/>
      <c r="AQF168" s="183"/>
      <c r="AQG168" s="183"/>
      <c r="AQH168" s="183"/>
      <c r="AQI168" s="183"/>
      <c r="AQJ168" s="183"/>
      <c r="AQK168" s="183"/>
      <c r="AQL168" s="183"/>
      <c r="AQM168" s="183"/>
      <c r="AQN168" s="183"/>
      <c r="AQO168" s="183"/>
      <c r="AQP168" s="183"/>
      <c r="AQQ168" s="183"/>
      <c r="AQR168" s="183"/>
      <c r="AQS168" s="183"/>
      <c r="AQT168" s="183"/>
      <c r="AQU168" s="183"/>
      <c r="AQV168" s="183"/>
      <c r="AQW168" s="183"/>
      <c r="AQX168" s="183"/>
      <c r="AQY168" s="183"/>
      <c r="AQZ168" s="183"/>
      <c r="ARA168" s="183"/>
      <c r="ARB168" s="183"/>
      <c r="ARC168" s="183"/>
      <c r="ARD168" s="183"/>
      <c r="ARE168" s="183"/>
      <c r="ARF168" s="183"/>
      <c r="ARG168" s="183"/>
      <c r="ARH168" s="183"/>
      <c r="ARI168" s="183"/>
      <c r="ARJ168" s="183"/>
      <c r="ARK168" s="183"/>
      <c r="ARL168" s="183"/>
      <c r="ARM168" s="183"/>
      <c r="ARN168" s="183"/>
      <c r="ARO168" s="183"/>
      <c r="ARP168" s="183"/>
      <c r="ARQ168" s="183"/>
      <c r="ARR168" s="183"/>
      <c r="ARS168" s="183"/>
      <c r="ART168" s="183"/>
      <c r="ARU168" s="183"/>
      <c r="ARV168" s="183"/>
      <c r="ARW168" s="183"/>
      <c r="ARX168" s="183"/>
      <c r="ARY168" s="183"/>
      <c r="ARZ168" s="183"/>
      <c r="ASA168" s="183"/>
      <c r="ASB168" s="183"/>
      <c r="ASC168" s="183"/>
      <c r="ASD168" s="183"/>
      <c r="ASE168" s="183"/>
      <c r="ASF168" s="183"/>
      <c r="ASG168" s="183"/>
      <c r="ASH168" s="183"/>
      <c r="ASI168" s="183"/>
      <c r="ASJ168" s="183"/>
      <c r="ASK168" s="183"/>
      <c r="ASL168" s="183"/>
      <c r="ASM168" s="183"/>
      <c r="ASN168" s="183"/>
      <c r="ASO168" s="183"/>
      <c r="ASP168" s="183"/>
      <c r="ASQ168" s="183"/>
      <c r="ASR168" s="183"/>
      <c r="ASS168" s="183"/>
      <c r="AST168" s="183"/>
      <c r="ASU168" s="183"/>
      <c r="ASV168" s="183"/>
      <c r="ASW168" s="183"/>
      <c r="ASX168" s="183"/>
      <c r="ASY168" s="183"/>
      <c r="ASZ168" s="183"/>
      <c r="ATA168" s="183"/>
      <c r="ATB168" s="183"/>
      <c r="ATC168" s="183"/>
      <c r="ATD168" s="183"/>
      <c r="ATE168" s="183"/>
      <c r="ATF168" s="183"/>
      <c r="ATG168" s="183"/>
      <c r="ATH168" s="183"/>
      <c r="ATI168" s="183"/>
      <c r="ATJ168" s="183"/>
      <c r="ATK168" s="183"/>
      <c r="ATL168" s="183"/>
      <c r="ATM168" s="183"/>
      <c r="ATN168" s="183"/>
      <c r="ATO168" s="183"/>
      <c r="ATP168" s="183"/>
      <c r="ATQ168" s="183"/>
      <c r="ATR168" s="183"/>
      <c r="ATS168" s="183"/>
      <c r="ATT168" s="183"/>
      <c r="ATU168" s="183"/>
      <c r="ATV168" s="183"/>
      <c r="ATW168" s="183"/>
      <c r="ATX168" s="183"/>
      <c r="ATY168" s="183"/>
      <c r="ATZ168" s="183"/>
      <c r="AUA168" s="183"/>
      <c r="AUB168" s="183"/>
      <c r="AUC168" s="183"/>
      <c r="AUD168" s="183"/>
      <c r="AUE168" s="183"/>
      <c r="AUF168" s="183"/>
      <c r="AUG168" s="183"/>
      <c r="AUH168" s="183"/>
      <c r="AUI168" s="183"/>
      <c r="AUJ168" s="183"/>
      <c r="AUK168" s="183"/>
      <c r="AUL168" s="183"/>
      <c r="AUM168" s="183"/>
      <c r="AUN168" s="183"/>
      <c r="AUO168" s="183"/>
      <c r="AUP168" s="183"/>
      <c r="AUQ168" s="183"/>
      <c r="AUR168" s="183"/>
      <c r="AUS168" s="183"/>
      <c r="AUT168" s="183"/>
      <c r="AUU168" s="183"/>
      <c r="AUV168" s="183"/>
      <c r="AUW168" s="183"/>
      <c r="AUX168" s="183"/>
      <c r="AUY168" s="183"/>
      <c r="AUZ168" s="183"/>
      <c r="AVA168" s="183"/>
      <c r="AVB168" s="183"/>
      <c r="AVC168" s="183"/>
      <c r="AVD168" s="183"/>
      <c r="AVE168" s="183"/>
      <c r="AVF168" s="183"/>
      <c r="AVG168" s="183"/>
      <c r="AVH168" s="183"/>
      <c r="AVI168" s="183"/>
      <c r="AVJ168" s="183"/>
      <c r="AVK168" s="183"/>
      <c r="AVL168" s="183"/>
      <c r="AVM168" s="183"/>
      <c r="AVN168" s="183"/>
      <c r="AVO168" s="183"/>
      <c r="AVP168" s="183"/>
      <c r="AVQ168" s="183"/>
      <c r="AVR168" s="183"/>
      <c r="AVS168" s="183"/>
      <c r="AVT168" s="183"/>
      <c r="AVU168" s="183"/>
      <c r="AVV168" s="183"/>
      <c r="AVW168" s="183"/>
      <c r="AVX168" s="183"/>
      <c r="AVY168" s="183"/>
      <c r="AVZ168" s="183"/>
      <c r="AWA168" s="183"/>
      <c r="AWB168" s="183"/>
      <c r="AWC168" s="183"/>
      <c r="AWD168" s="183"/>
      <c r="AWE168" s="183"/>
      <c r="AWF168" s="183"/>
      <c r="AWG168" s="183"/>
      <c r="AWH168" s="183"/>
      <c r="AWI168" s="183"/>
      <c r="AWJ168" s="183"/>
      <c r="AWK168" s="183"/>
      <c r="AWL168" s="183"/>
      <c r="AWM168" s="183"/>
      <c r="AWN168" s="183"/>
      <c r="AWO168" s="183"/>
      <c r="AWP168" s="183"/>
      <c r="AWQ168" s="183"/>
      <c r="AWR168" s="183"/>
      <c r="AWS168" s="183"/>
      <c r="AWT168" s="183"/>
      <c r="AWU168" s="183"/>
      <c r="AWV168" s="183"/>
      <c r="AWW168" s="183"/>
      <c r="AWX168" s="183"/>
      <c r="AWY168" s="183"/>
      <c r="AWZ168" s="183"/>
      <c r="AXA168" s="183"/>
      <c r="AXB168" s="183"/>
      <c r="AXC168" s="183"/>
      <c r="AXD168" s="183"/>
      <c r="AXE168" s="183"/>
      <c r="AXF168" s="183"/>
      <c r="AXG168" s="183"/>
      <c r="AXH168" s="183"/>
      <c r="AXI168" s="183"/>
      <c r="AXJ168" s="183"/>
      <c r="AXK168" s="183"/>
      <c r="AXL168" s="183"/>
      <c r="AXM168" s="183"/>
      <c r="AXN168" s="183"/>
      <c r="AXO168" s="183"/>
      <c r="AXP168" s="183"/>
      <c r="AXQ168" s="183"/>
      <c r="AXR168" s="183"/>
      <c r="AXS168" s="183"/>
      <c r="AXT168" s="183"/>
      <c r="AXU168" s="183"/>
      <c r="AXV168" s="183"/>
      <c r="AXW168" s="183"/>
      <c r="AXX168" s="183"/>
      <c r="AXY168" s="183"/>
      <c r="AXZ168" s="183"/>
      <c r="AYA168" s="183"/>
      <c r="AYB168" s="183"/>
      <c r="AYC168" s="183"/>
      <c r="AYD168" s="183"/>
      <c r="AYE168" s="183"/>
      <c r="AYF168" s="183"/>
      <c r="AYG168" s="183"/>
      <c r="AYH168" s="183"/>
      <c r="AYI168" s="183"/>
      <c r="AYJ168" s="183"/>
      <c r="AYK168" s="183"/>
      <c r="AYL168" s="183"/>
      <c r="AYM168" s="183"/>
      <c r="AYN168" s="183"/>
      <c r="AYO168" s="183"/>
      <c r="AYP168" s="183"/>
      <c r="AYQ168" s="183"/>
      <c r="AYR168" s="183"/>
      <c r="AYS168" s="183"/>
      <c r="AYT168" s="183"/>
      <c r="AYU168" s="183"/>
      <c r="AYV168" s="183"/>
      <c r="AYW168" s="183"/>
      <c r="AYX168" s="183"/>
      <c r="AYY168" s="183"/>
      <c r="AYZ168" s="183"/>
      <c r="AZA168" s="183"/>
      <c r="AZB168" s="183"/>
      <c r="AZC168" s="183"/>
      <c r="AZD168" s="183"/>
      <c r="AZE168" s="183"/>
      <c r="AZF168" s="183"/>
      <c r="AZG168" s="183"/>
      <c r="AZH168" s="183"/>
      <c r="AZI168" s="183"/>
      <c r="AZJ168" s="183"/>
      <c r="AZK168" s="183"/>
      <c r="AZL168" s="183"/>
      <c r="AZM168" s="183"/>
      <c r="AZN168" s="183"/>
      <c r="AZO168" s="183"/>
      <c r="AZP168" s="183"/>
      <c r="AZQ168" s="183"/>
      <c r="AZR168" s="183"/>
      <c r="AZS168" s="183"/>
      <c r="AZT168" s="183"/>
      <c r="AZU168" s="183"/>
      <c r="AZV168" s="183"/>
      <c r="AZW168" s="183"/>
      <c r="AZX168" s="183"/>
      <c r="AZY168" s="183"/>
      <c r="AZZ168" s="183"/>
      <c r="BAA168" s="183"/>
      <c r="BAB168" s="183"/>
      <c r="BAC168" s="183"/>
      <c r="BAD168" s="183"/>
      <c r="BAE168" s="183"/>
      <c r="BAF168" s="183"/>
      <c r="BAG168" s="183"/>
      <c r="BAH168" s="183"/>
      <c r="BAI168" s="183"/>
      <c r="BAJ168" s="183"/>
      <c r="BAK168" s="183"/>
      <c r="BAL168" s="183"/>
      <c r="BAM168" s="183"/>
      <c r="BAN168" s="183"/>
      <c r="BAO168" s="183"/>
      <c r="BAP168" s="183"/>
      <c r="BAQ168" s="183"/>
      <c r="BAR168" s="183"/>
      <c r="BAS168" s="183"/>
      <c r="BAT168" s="183"/>
      <c r="BAU168" s="183"/>
      <c r="BAV168" s="183"/>
      <c r="BAW168" s="183"/>
      <c r="BAX168" s="183"/>
      <c r="BAY168" s="183"/>
      <c r="BAZ168" s="183"/>
      <c r="BBA168" s="183"/>
      <c r="BBB168" s="183"/>
      <c r="BBC168" s="183"/>
      <c r="BBD168" s="183"/>
      <c r="BBE168" s="183"/>
      <c r="BBF168" s="183"/>
      <c r="BBG168" s="183"/>
      <c r="BBH168" s="183"/>
      <c r="BBI168" s="183"/>
      <c r="BBJ168" s="183"/>
      <c r="BBK168" s="183"/>
      <c r="BBL168" s="183"/>
      <c r="BBM168" s="183"/>
      <c r="BBN168" s="183"/>
      <c r="BBO168" s="183"/>
      <c r="BBP168" s="183"/>
      <c r="BBQ168" s="183"/>
      <c r="BBR168" s="183"/>
      <c r="BBS168" s="183"/>
      <c r="BBT168" s="183"/>
      <c r="BBU168" s="183"/>
      <c r="BBV168" s="183"/>
      <c r="BBW168" s="183"/>
      <c r="BBX168" s="183"/>
      <c r="BBY168" s="183"/>
      <c r="BBZ168" s="183"/>
      <c r="BCA168" s="183"/>
      <c r="BCB168" s="183"/>
      <c r="BCC168" s="183"/>
      <c r="BCD168" s="183"/>
      <c r="BCE168" s="183"/>
      <c r="BCF168" s="183"/>
      <c r="BCG168" s="183"/>
      <c r="BCH168" s="183"/>
      <c r="BCI168" s="183"/>
      <c r="BCJ168" s="183"/>
      <c r="BCK168" s="183"/>
      <c r="BCL168" s="183"/>
      <c r="BCM168" s="183"/>
      <c r="BCN168" s="183"/>
      <c r="BCO168" s="183"/>
      <c r="BCP168" s="183"/>
      <c r="BCQ168" s="183"/>
      <c r="BCR168" s="183"/>
      <c r="BCS168" s="183"/>
      <c r="BCT168" s="183"/>
      <c r="BCU168" s="183"/>
      <c r="BCV168" s="183"/>
      <c r="BCW168" s="183"/>
      <c r="BCX168" s="183"/>
      <c r="BCY168" s="183"/>
      <c r="BCZ168" s="183"/>
      <c r="BDA168" s="183"/>
      <c r="BDB168" s="183"/>
      <c r="BDC168" s="183"/>
      <c r="BDD168" s="183"/>
      <c r="BDE168" s="183"/>
      <c r="BDF168" s="183"/>
      <c r="BDG168" s="183"/>
      <c r="BDH168" s="183"/>
      <c r="BDI168" s="183"/>
      <c r="BDJ168" s="183"/>
      <c r="BDK168" s="183"/>
      <c r="BDL168" s="183"/>
      <c r="BDM168" s="183"/>
      <c r="BDN168" s="183"/>
      <c r="BDO168" s="183"/>
      <c r="BDP168" s="183"/>
      <c r="BDQ168" s="183"/>
      <c r="BDR168" s="183"/>
      <c r="BDS168" s="183"/>
      <c r="BDT168" s="183"/>
      <c r="BDU168" s="183"/>
      <c r="BDV168" s="183"/>
      <c r="BDW168" s="183"/>
      <c r="BDX168" s="183"/>
      <c r="BDY168" s="183"/>
      <c r="BDZ168" s="183"/>
      <c r="BEA168" s="183"/>
      <c r="BEB168" s="183"/>
      <c r="BEC168" s="183"/>
      <c r="BED168" s="183"/>
      <c r="BEE168" s="183"/>
      <c r="BEF168" s="183"/>
      <c r="BEG168" s="183"/>
      <c r="BEH168" s="183"/>
      <c r="BEI168" s="183"/>
      <c r="BEJ168" s="183"/>
      <c r="BEK168" s="183"/>
      <c r="BEL168" s="183"/>
      <c r="BEM168" s="183"/>
      <c r="BEN168" s="183"/>
      <c r="BEO168" s="183"/>
      <c r="BEP168" s="183"/>
      <c r="BEQ168" s="183"/>
      <c r="BER168" s="183"/>
      <c r="BES168" s="183"/>
      <c r="BET168" s="183"/>
      <c r="BEU168" s="183"/>
      <c r="BEV168" s="183"/>
      <c r="BEW168" s="183"/>
      <c r="BEX168" s="183"/>
      <c r="BEY168" s="183"/>
      <c r="BEZ168" s="183"/>
      <c r="BFA168" s="183"/>
      <c r="BFB168" s="183"/>
      <c r="BFC168" s="183"/>
      <c r="BFD168" s="183"/>
      <c r="BFE168" s="183"/>
      <c r="BFF168" s="183"/>
      <c r="BFG168" s="183"/>
      <c r="BFH168" s="183"/>
      <c r="BFI168" s="183"/>
      <c r="BFJ168" s="183"/>
      <c r="BFK168" s="183"/>
      <c r="BFL168" s="183"/>
      <c r="BFM168" s="183"/>
      <c r="BFN168" s="183"/>
      <c r="BFO168" s="183"/>
      <c r="BFP168" s="183"/>
      <c r="BFQ168" s="183"/>
      <c r="BFR168" s="183"/>
      <c r="BFS168" s="183"/>
      <c r="BFT168" s="183"/>
      <c r="BFU168" s="183"/>
      <c r="BFV168" s="183"/>
      <c r="BFW168" s="183"/>
      <c r="BFX168" s="183"/>
      <c r="BFY168" s="183"/>
      <c r="BFZ168" s="183"/>
      <c r="BGA168" s="183"/>
      <c r="BGB168" s="183"/>
      <c r="BGC168" s="183"/>
      <c r="BGD168" s="183"/>
      <c r="BGE168" s="183"/>
      <c r="BGF168" s="183"/>
      <c r="BGG168" s="183"/>
      <c r="BGH168" s="183"/>
      <c r="BGI168" s="183"/>
      <c r="BGJ168" s="183"/>
      <c r="BGK168" s="183"/>
      <c r="BGL168" s="183"/>
      <c r="BGM168" s="183"/>
      <c r="BGN168" s="183"/>
      <c r="BGO168" s="183"/>
      <c r="BGP168" s="183"/>
      <c r="BGQ168" s="183"/>
      <c r="BGR168" s="183"/>
      <c r="BGS168" s="183"/>
      <c r="BGT168" s="183"/>
      <c r="BGU168" s="183"/>
      <c r="BGV168" s="183"/>
      <c r="BGW168" s="183"/>
      <c r="BGX168" s="183"/>
      <c r="BGY168" s="183"/>
      <c r="BGZ168" s="183"/>
      <c r="BHA168" s="183"/>
      <c r="BHB168" s="183"/>
      <c r="BHC168" s="183"/>
      <c r="BHD168" s="183"/>
      <c r="BHE168" s="183"/>
      <c r="BHF168" s="183"/>
      <c r="BHG168" s="183"/>
      <c r="BHH168" s="183"/>
      <c r="BHI168" s="183"/>
      <c r="BHJ168" s="183"/>
      <c r="BHK168" s="183"/>
      <c r="BHL168" s="183"/>
      <c r="BHM168" s="183"/>
      <c r="BHN168" s="183"/>
      <c r="BHO168" s="183"/>
      <c r="BHP168" s="183"/>
      <c r="BHQ168" s="183"/>
      <c r="BHR168" s="183"/>
      <c r="BHS168" s="183"/>
      <c r="BHT168" s="183"/>
      <c r="BHU168" s="183"/>
      <c r="BHV168" s="183"/>
      <c r="BHW168" s="183"/>
      <c r="BHX168" s="183"/>
      <c r="BHY168" s="183"/>
      <c r="BHZ168" s="183"/>
      <c r="BIA168" s="183"/>
      <c r="BIB168" s="183"/>
      <c r="BIC168" s="183"/>
      <c r="BID168" s="183"/>
      <c r="BIE168" s="183"/>
      <c r="BIF168" s="183"/>
      <c r="BIG168" s="183"/>
      <c r="BIH168" s="183"/>
      <c r="BII168" s="183"/>
      <c r="BIJ168" s="183"/>
      <c r="BIK168" s="183"/>
      <c r="BIL168" s="183"/>
      <c r="BIM168" s="183"/>
      <c r="BIN168" s="183"/>
      <c r="BIO168" s="183"/>
      <c r="BIP168" s="183"/>
      <c r="BIQ168" s="183"/>
      <c r="BIR168" s="183"/>
      <c r="BIS168" s="183"/>
      <c r="BIT168" s="183"/>
      <c r="BIU168" s="183"/>
      <c r="BIV168" s="183"/>
      <c r="BIW168" s="183"/>
      <c r="BIX168" s="183"/>
      <c r="BIY168" s="183"/>
      <c r="BIZ168" s="183"/>
      <c r="BJA168" s="183"/>
      <c r="BJB168" s="183"/>
      <c r="BJC168" s="183"/>
      <c r="BJD168" s="183"/>
      <c r="BJE168" s="183"/>
      <c r="BJF168" s="183"/>
      <c r="BJG168" s="183"/>
      <c r="BJH168" s="183"/>
      <c r="BJI168" s="183"/>
      <c r="BJJ168" s="183"/>
      <c r="BJK168" s="183"/>
      <c r="BJL168" s="183"/>
      <c r="BJM168" s="183"/>
      <c r="BJN168" s="183"/>
      <c r="BJO168" s="183"/>
      <c r="BJP168" s="183"/>
      <c r="BJQ168" s="183"/>
      <c r="BJR168" s="183"/>
      <c r="BJS168" s="183"/>
      <c r="BJT168" s="183"/>
      <c r="BJU168" s="183"/>
      <c r="BJV168" s="183"/>
      <c r="BJW168" s="183"/>
      <c r="BJX168" s="183"/>
      <c r="BJY168" s="183"/>
      <c r="BJZ168" s="183"/>
      <c r="BKA168" s="183"/>
      <c r="BKB168" s="183"/>
      <c r="BKC168" s="183"/>
      <c r="BKD168" s="183"/>
      <c r="BKE168" s="183"/>
      <c r="BKF168" s="183"/>
      <c r="BKG168" s="183"/>
      <c r="BKH168" s="183"/>
      <c r="BKI168" s="183"/>
      <c r="BKJ168" s="183"/>
      <c r="BKK168" s="183"/>
      <c r="BKL168" s="183"/>
      <c r="BKM168" s="183"/>
      <c r="BKN168" s="183"/>
      <c r="BKO168" s="183"/>
      <c r="BKP168" s="183"/>
      <c r="BKQ168" s="183"/>
      <c r="BKR168" s="183"/>
      <c r="BKS168" s="183"/>
      <c r="BKT168" s="183"/>
      <c r="BKU168" s="183"/>
      <c r="BKV168" s="183"/>
      <c r="BKW168" s="183"/>
      <c r="BKX168" s="183"/>
      <c r="BKY168" s="183"/>
      <c r="BKZ168" s="183"/>
      <c r="BLA168" s="183"/>
      <c r="BLB168" s="183"/>
      <c r="BLC168" s="183"/>
      <c r="BLD168" s="183"/>
      <c r="BLE168" s="183"/>
      <c r="BLF168" s="183"/>
      <c r="BLG168" s="183"/>
      <c r="BLH168" s="183"/>
      <c r="BLI168" s="183"/>
      <c r="BLJ168" s="183"/>
      <c r="BLK168" s="183"/>
      <c r="BLL168" s="183"/>
      <c r="BLM168" s="183"/>
      <c r="BLN168" s="183"/>
      <c r="BLO168" s="183"/>
      <c r="BLP168" s="183"/>
      <c r="BLQ168" s="183"/>
      <c r="BLR168" s="183"/>
      <c r="BLS168" s="183"/>
      <c r="BLT168" s="183"/>
      <c r="BLU168" s="183"/>
      <c r="BLV168" s="183"/>
      <c r="BLW168" s="183"/>
      <c r="BLX168" s="183"/>
      <c r="BLY168" s="183"/>
      <c r="BLZ168" s="183"/>
      <c r="BMA168" s="183"/>
      <c r="BMB168" s="183"/>
      <c r="BMC168" s="183"/>
      <c r="BMD168" s="183"/>
      <c r="BME168" s="183"/>
      <c r="BMF168" s="183"/>
      <c r="BMG168" s="183"/>
      <c r="BMH168" s="183"/>
      <c r="BMI168" s="183"/>
      <c r="BMJ168" s="183"/>
      <c r="BMK168" s="183"/>
      <c r="BML168" s="183"/>
      <c r="BMM168" s="183"/>
      <c r="BMN168" s="183"/>
      <c r="BMO168" s="183"/>
      <c r="BMP168" s="183"/>
      <c r="BMQ168" s="183"/>
      <c r="BMR168" s="183"/>
      <c r="BMS168" s="183"/>
      <c r="BMT168" s="183"/>
      <c r="BMU168" s="183"/>
      <c r="BMV168" s="183"/>
      <c r="BMW168" s="183"/>
      <c r="BMX168" s="183"/>
      <c r="BMY168" s="183"/>
      <c r="BMZ168" s="183"/>
      <c r="BNA168" s="183"/>
      <c r="BNB168" s="183"/>
      <c r="BNC168" s="183"/>
      <c r="BND168" s="183"/>
      <c r="BNE168" s="183"/>
      <c r="BNF168" s="183"/>
      <c r="BNG168" s="183"/>
      <c r="BNH168" s="183"/>
      <c r="BNI168" s="183"/>
      <c r="BNJ168" s="183"/>
      <c r="BNK168" s="183"/>
      <c r="BNL168" s="183"/>
      <c r="BNM168" s="183"/>
      <c r="BNN168" s="183"/>
      <c r="BNO168" s="183"/>
      <c r="BNP168" s="183"/>
      <c r="BNQ168" s="183"/>
      <c r="BNR168" s="183"/>
      <c r="BNS168" s="183"/>
      <c r="BNT168" s="183"/>
      <c r="BNU168" s="183"/>
      <c r="BNV168" s="183"/>
      <c r="BNW168" s="183"/>
      <c r="BNX168" s="183"/>
      <c r="BNY168" s="183"/>
      <c r="BNZ168" s="183"/>
      <c r="BOA168" s="183"/>
      <c r="BOB168" s="183"/>
      <c r="BOC168" s="183"/>
      <c r="BOD168" s="183"/>
      <c r="BOE168" s="183"/>
      <c r="BOF168" s="183"/>
      <c r="BOG168" s="183"/>
      <c r="BOH168" s="183"/>
      <c r="BOI168" s="183"/>
      <c r="BOJ168" s="183"/>
      <c r="BOK168" s="183"/>
      <c r="BOL168" s="183"/>
      <c r="BOM168" s="183"/>
      <c r="BON168" s="183"/>
      <c r="BOO168" s="183"/>
      <c r="BOP168" s="183"/>
      <c r="BOQ168" s="183"/>
      <c r="BOR168" s="183"/>
      <c r="BOS168" s="183"/>
      <c r="BOT168" s="183"/>
      <c r="BOU168" s="183"/>
      <c r="BOV168" s="183"/>
      <c r="BOW168" s="183"/>
      <c r="BOX168" s="183"/>
      <c r="BOY168" s="183"/>
      <c r="BOZ168" s="183"/>
      <c r="BPA168" s="183"/>
      <c r="BPB168" s="183"/>
      <c r="BPC168" s="183"/>
      <c r="BPD168" s="183"/>
      <c r="BPE168" s="183"/>
      <c r="BPF168" s="183"/>
      <c r="BPG168" s="183"/>
      <c r="BPH168" s="183"/>
      <c r="BPI168" s="183"/>
      <c r="BPJ168" s="183"/>
      <c r="BPK168" s="183"/>
      <c r="BPL168" s="183"/>
      <c r="BPM168" s="183"/>
      <c r="BPN168" s="183"/>
      <c r="BPO168" s="183"/>
      <c r="BPP168" s="183"/>
      <c r="BPQ168" s="183"/>
      <c r="BPR168" s="183"/>
      <c r="BPS168" s="183"/>
      <c r="BPT168" s="183"/>
      <c r="BPU168" s="183"/>
      <c r="BPV168" s="183"/>
      <c r="BPW168" s="183"/>
      <c r="BPX168" s="183"/>
      <c r="BPY168" s="183"/>
      <c r="BPZ168" s="183"/>
      <c r="BQA168" s="183"/>
      <c r="BQB168" s="183"/>
      <c r="BQC168" s="183"/>
      <c r="BQD168" s="183"/>
      <c r="BQE168" s="183"/>
      <c r="BQF168" s="183"/>
      <c r="BQG168" s="183"/>
      <c r="BQH168" s="183"/>
      <c r="BQI168" s="183"/>
      <c r="BQJ168" s="183"/>
      <c r="BQK168" s="183"/>
      <c r="BQL168" s="183"/>
      <c r="BQM168" s="183"/>
      <c r="BQN168" s="183"/>
      <c r="BQO168" s="183"/>
      <c r="BQP168" s="183"/>
      <c r="BQQ168" s="183"/>
      <c r="BQR168" s="183"/>
      <c r="BQS168" s="183"/>
      <c r="BQT168" s="183"/>
      <c r="BQU168" s="183"/>
      <c r="BQV168" s="183"/>
      <c r="BQW168" s="183"/>
      <c r="BQX168" s="183"/>
      <c r="BQY168" s="183"/>
      <c r="BQZ168" s="183"/>
      <c r="BRA168" s="183"/>
      <c r="BRB168" s="183"/>
      <c r="BRC168" s="183"/>
      <c r="BRD168" s="183"/>
      <c r="BRE168" s="183"/>
      <c r="BRF168" s="183"/>
      <c r="BRG168" s="183"/>
      <c r="BRH168" s="183"/>
      <c r="BRI168" s="183"/>
      <c r="BRJ168" s="183"/>
      <c r="BRK168" s="183"/>
      <c r="BRL168" s="183"/>
      <c r="BRM168" s="183"/>
      <c r="BRN168" s="183"/>
      <c r="BRO168" s="183"/>
      <c r="BRP168" s="183"/>
      <c r="BRQ168" s="183"/>
      <c r="BRR168" s="183"/>
      <c r="BRS168" s="183"/>
      <c r="BRT168" s="183"/>
      <c r="BRU168" s="183"/>
      <c r="BRV168" s="183"/>
      <c r="BRW168" s="183"/>
      <c r="BRX168" s="183"/>
      <c r="BRY168" s="183"/>
      <c r="BRZ168" s="183"/>
      <c r="BSA168" s="183"/>
      <c r="BSB168" s="183"/>
      <c r="BSC168" s="183"/>
      <c r="BSD168" s="183"/>
      <c r="BSE168" s="183"/>
      <c r="BSF168" s="183"/>
      <c r="BSG168" s="183"/>
      <c r="BSH168" s="183"/>
      <c r="BSI168" s="183"/>
      <c r="BSJ168" s="183"/>
      <c r="BSK168" s="183"/>
      <c r="BSL168" s="183"/>
      <c r="BSM168" s="183"/>
      <c r="BSN168" s="183"/>
      <c r="BSO168" s="183"/>
      <c r="BSP168" s="183"/>
      <c r="BSQ168" s="183"/>
      <c r="BSR168" s="183"/>
      <c r="BSS168" s="183"/>
      <c r="BST168" s="183"/>
      <c r="BSU168" s="183"/>
      <c r="BSV168" s="183"/>
      <c r="BSW168" s="183"/>
      <c r="BSX168" s="183"/>
      <c r="BSY168" s="183"/>
      <c r="BSZ168" s="183"/>
      <c r="BTA168" s="183"/>
      <c r="BTB168" s="183"/>
      <c r="BTC168" s="183"/>
      <c r="BTD168" s="183"/>
      <c r="BTE168" s="183"/>
      <c r="BTF168" s="183"/>
      <c r="BTG168" s="183"/>
      <c r="BTH168" s="183"/>
      <c r="BTI168" s="183"/>
      <c r="BTJ168" s="183"/>
      <c r="BTK168" s="183"/>
      <c r="BTL168" s="183"/>
      <c r="BTM168" s="183"/>
      <c r="BTN168" s="183"/>
      <c r="BTO168" s="183"/>
      <c r="BTP168" s="183"/>
      <c r="BTQ168" s="183"/>
      <c r="BTR168" s="183"/>
      <c r="BTS168" s="183"/>
      <c r="BTT168" s="183"/>
      <c r="BTU168" s="183"/>
      <c r="BTV168" s="183"/>
      <c r="BTW168" s="183"/>
      <c r="BTX168" s="183"/>
      <c r="BTY168" s="183"/>
      <c r="BTZ168" s="183"/>
      <c r="BUA168" s="183"/>
      <c r="BUB168" s="183"/>
      <c r="BUC168" s="183"/>
      <c r="BUD168" s="183"/>
      <c r="BUE168" s="183"/>
      <c r="BUF168" s="183"/>
      <c r="BUG168" s="183"/>
      <c r="BUH168" s="183"/>
      <c r="BUI168" s="183"/>
      <c r="BUJ168" s="183"/>
      <c r="BUK168" s="183"/>
      <c r="BUL168" s="183"/>
      <c r="BUM168" s="183"/>
      <c r="BUN168" s="183"/>
      <c r="BUO168" s="183"/>
      <c r="BUP168" s="183"/>
      <c r="BUQ168" s="183"/>
      <c r="BUR168" s="183"/>
      <c r="BUS168" s="183"/>
      <c r="BUT168" s="183"/>
      <c r="BUU168" s="183"/>
      <c r="BUV168" s="183"/>
      <c r="BUW168" s="183"/>
      <c r="BUX168" s="183"/>
      <c r="BUY168" s="183"/>
      <c r="BUZ168" s="183"/>
      <c r="BVA168" s="183"/>
      <c r="BVB168" s="183"/>
      <c r="BVC168" s="183"/>
      <c r="BVD168" s="183"/>
      <c r="BVE168" s="183"/>
      <c r="BVF168" s="183"/>
      <c r="BVG168" s="183"/>
      <c r="BVH168" s="183"/>
      <c r="BVI168" s="183"/>
      <c r="BVJ168" s="183"/>
      <c r="BVK168" s="183"/>
      <c r="BVL168" s="183"/>
      <c r="BVM168" s="183"/>
      <c r="BVN168" s="183"/>
      <c r="BVO168" s="183"/>
      <c r="BVP168" s="183"/>
      <c r="BVQ168" s="183"/>
      <c r="BVR168" s="183"/>
      <c r="BVS168" s="183"/>
      <c r="BVT168" s="183"/>
      <c r="BVU168" s="183"/>
      <c r="BVV168" s="183"/>
      <c r="BVW168" s="183"/>
      <c r="BVX168" s="183"/>
      <c r="BVY168" s="183"/>
      <c r="BVZ168" s="183"/>
      <c r="BWA168" s="183"/>
      <c r="BWB168" s="183"/>
      <c r="BWC168" s="183"/>
      <c r="BWD168" s="183"/>
      <c r="BWE168" s="183"/>
      <c r="BWF168" s="183"/>
      <c r="BWG168" s="183"/>
      <c r="BWH168" s="183"/>
      <c r="BWI168" s="183"/>
      <c r="BWJ168" s="183"/>
      <c r="BWK168" s="183"/>
      <c r="BWL168" s="183"/>
      <c r="BWM168" s="183"/>
      <c r="BWN168" s="183"/>
      <c r="BWO168" s="183"/>
      <c r="BWP168" s="183"/>
      <c r="BWQ168" s="183"/>
      <c r="BWR168" s="183"/>
      <c r="BWS168" s="183"/>
      <c r="BWT168" s="183"/>
      <c r="BWU168" s="183"/>
      <c r="BWV168" s="183"/>
      <c r="BWW168" s="183"/>
      <c r="BWX168" s="183"/>
      <c r="BWY168" s="183"/>
      <c r="BWZ168" s="183"/>
      <c r="BXA168" s="183"/>
      <c r="BXB168" s="183"/>
      <c r="BXC168" s="183"/>
      <c r="BXD168" s="183"/>
      <c r="BXE168" s="183"/>
      <c r="BXF168" s="183"/>
      <c r="BXG168" s="183"/>
      <c r="BXH168" s="183"/>
      <c r="BXI168" s="183"/>
      <c r="BXJ168" s="183"/>
      <c r="BXK168" s="183"/>
      <c r="BXL168" s="183"/>
      <c r="BXM168" s="183"/>
      <c r="BXN168" s="183"/>
      <c r="BXO168" s="183"/>
      <c r="BXP168" s="183"/>
      <c r="BXQ168" s="183"/>
      <c r="BXR168" s="183"/>
      <c r="BXS168" s="183"/>
      <c r="BXT168" s="183"/>
      <c r="BXU168" s="183"/>
      <c r="BXV168" s="183"/>
      <c r="BXW168" s="183"/>
      <c r="BXX168" s="183"/>
      <c r="BXY168" s="183"/>
      <c r="BXZ168" s="183"/>
      <c r="BYA168" s="183"/>
      <c r="BYB168" s="183"/>
      <c r="BYC168" s="183"/>
      <c r="BYD168" s="183"/>
      <c r="BYE168" s="183"/>
      <c r="BYF168" s="183"/>
      <c r="BYG168" s="183"/>
      <c r="BYH168" s="183"/>
      <c r="BYI168" s="183"/>
      <c r="BYJ168" s="183"/>
      <c r="BYK168" s="183"/>
      <c r="BYL168" s="183"/>
      <c r="BYM168" s="183"/>
      <c r="BYN168" s="183"/>
      <c r="BYO168" s="183"/>
      <c r="BYP168" s="183"/>
      <c r="BYQ168" s="183"/>
      <c r="BYR168" s="183"/>
      <c r="BYS168" s="183"/>
      <c r="BYT168" s="183"/>
      <c r="BYU168" s="183"/>
      <c r="BYV168" s="183"/>
      <c r="BYW168" s="183"/>
      <c r="BYX168" s="183"/>
      <c r="BYY168" s="183"/>
      <c r="BYZ168" s="183"/>
      <c r="BZA168" s="183"/>
      <c r="BZB168" s="183"/>
      <c r="BZC168" s="183"/>
      <c r="BZD168" s="183"/>
      <c r="BZE168" s="183"/>
      <c r="BZF168" s="183"/>
      <c r="BZG168" s="183"/>
      <c r="BZH168" s="183"/>
      <c r="BZI168" s="183"/>
      <c r="BZJ168" s="183"/>
      <c r="BZK168" s="183"/>
      <c r="BZL168" s="183"/>
      <c r="BZM168" s="183"/>
      <c r="BZN168" s="183"/>
      <c r="BZO168" s="183"/>
      <c r="BZP168" s="183"/>
      <c r="BZQ168" s="183"/>
      <c r="BZR168" s="183"/>
      <c r="BZS168" s="183"/>
      <c r="BZT168" s="183"/>
      <c r="BZU168" s="183"/>
      <c r="BZV168" s="183"/>
      <c r="BZW168" s="183"/>
      <c r="BZX168" s="183"/>
      <c r="BZY168" s="183"/>
      <c r="BZZ168" s="183"/>
      <c r="CAA168" s="183"/>
      <c r="CAB168" s="183"/>
      <c r="CAC168" s="183"/>
      <c r="CAD168" s="183"/>
      <c r="CAE168" s="183"/>
      <c r="CAF168" s="183"/>
      <c r="CAG168" s="183"/>
      <c r="CAH168" s="183"/>
      <c r="CAI168" s="183"/>
      <c r="CAJ168" s="183"/>
      <c r="CAK168" s="183"/>
      <c r="CAL168" s="183"/>
      <c r="CAM168" s="183"/>
      <c r="CAN168" s="183"/>
      <c r="CAO168" s="183"/>
      <c r="CAP168" s="183"/>
      <c r="CAQ168" s="183"/>
      <c r="CAR168" s="183"/>
      <c r="CAS168" s="183"/>
      <c r="CAT168" s="183"/>
      <c r="CAU168" s="183"/>
      <c r="CAV168" s="183"/>
      <c r="CAW168" s="183"/>
      <c r="CAX168" s="183"/>
      <c r="CAY168" s="183"/>
      <c r="CAZ168" s="183"/>
      <c r="CBA168" s="183"/>
      <c r="CBB168" s="183"/>
      <c r="CBC168" s="183"/>
      <c r="CBD168" s="183"/>
      <c r="CBE168" s="183"/>
      <c r="CBF168" s="183"/>
      <c r="CBG168" s="183"/>
      <c r="CBH168" s="183"/>
      <c r="CBI168" s="183"/>
      <c r="CBJ168" s="183"/>
      <c r="CBK168" s="183"/>
      <c r="CBL168" s="183"/>
      <c r="CBM168" s="183"/>
      <c r="CBN168" s="183"/>
      <c r="CBO168" s="183"/>
      <c r="CBP168" s="183"/>
      <c r="CBQ168" s="183"/>
      <c r="CBR168" s="183"/>
      <c r="CBS168" s="183"/>
      <c r="CBT168" s="183"/>
      <c r="CBU168" s="183"/>
      <c r="CBV168" s="183"/>
      <c r="CBW168" s="183"/>
      <c r="CBX168" s="183"/>
      <c r="CBY168" s="183"/>
      <c r="CBZ168" s="183"/>
      <c r="CCA168" s="183"/>
      <c r="CCB168" s="183"/>
      <c r="CCC168" s="183"/>
      <c r="CCD168" s="183"/>
      <c r="CCE168" s="183"/>
      <c r="CCF168" s="183"/>
      <c r="CCG168" s="183"/>
      <c r="CCH168" s="183"/>
      <c r="CCI168" s="183"/>
      <c r="CCJ168" s="183"/>
      <c r="CCK168" s="183"/>
      <c r="CCL168" s="183"/>
      <c r="CCM168" s="183"/>
      <c r="CCN168" s="183"/>
      <c r="CCO168" s="183"/>
      <c r="CCP168" s="183"/>
      <c r="CCQ168" s="183"/>
      <c r="CCR168" s="183"/>
      <c r="CCS168" s="183"/>
      <c r="CCT168" s="183"/>
      <c r="CCU168" s="183"/>
      <c r="CCV168" s="183"/>
      <c r="CCW168" s="183"/>
      <c r="CCX168" s="183"/>
      <c r="CCY168" s="183"/>
      <c r="CCZ168" s="183"/>
      <c r="CDA168" s="183"/>
      <c r="CDB168" s="183"/>
      <c r="CDC168" s="183"/>
      <c r="CDD168" s="183"/>
      <c r="CDE168" s="183"/>
      <c r="CDF168" s="183"/>
      <c r="CDG168" s="183"/>
      <c r="CDH168" s="183"/>
      <c r="CDI168" s="183"/>
      <c r="CDJ168" s="183"/>
      <c r="CDK168" s="183"/>
      <c r="CDL168" s="183"/>
      <c r="CDM168" s="183"/>
      <c r="CDN168" s="183"/>
      <c r="CDO168" s="183"/>
      <c r="CDP168" s="183"/>
      <c r="CDQ168" s="183"/>
      <c r="CDR168" s="183"/>
      <c r="CDS168" s="183"/>
      <c r="CDT168" s="183"/>
      <c r="CDU168" s="183"/>
      <c r="CDV168" s="183"/>
      <c r="CDW168" s="183"/>
      <c r="CDX168" s="183"/>
      <c r="CDY168" s="183"/>
      <c r="CDZ168" s="183"/>
      <c r="CEA168" s="183"/>
      <c r="CEB168" s="183"/>
      <c r="CEC168" s="183"/>
      <c r="CED168" s="183"/>
      <c r="CEE168" s="183"/>
      <c r="CEF168" s="183"/>
      <c r="CEG168" s="183"/>
      <c r="CEH168" s="183"/>
      <c r="CEI168" s="183"/>
      <c r="CEJ168" s="183"/>
      <c r="CEK168" s="183"/>
      <c r="CEL168" s="183"/>
      <c r="CEM168" s="183"/>
      <c r="CEN168" s="183"/>
      <c r="CEO168" s="183"/>
      <c r="CEP168" s="183"/>
      <c r="CEQ168" s="183"/>
      <c r="CER168" s="183"/>
      <c r="CES168" s="183"/>
      <c r="CET168" s="183"/>
      <c r="CEU168" s="183"/>
      <c r="CEV168" s="183"/>
      <c r="CEW168" s="183"/>
      <c r="CEX168" s="183"/>
      <c r="CEY168" s="183"/>
      <c r="CEZ168" s="183"/>
      <c r="CFA168" s="183"/>
      <c r="CFB168" s="183"/>
      <c r="CFC168" s="183"/>
      <c r="CFD168" s="183"/>
      <c r="CFE168" s="183"/>
      <c r="CFF168" s="183"/>
      <c r="CFG168" s="183"/>
      <c r="CFH168" s="183"/>
      <c r="CFI168" s="183"/>
      <c r="CFJ168" s="183"/>
      <c r="CFK168" s="183"/>
      <c r="CFL168" s="183"/>
      <c r="CFM168" s="183"/>
      <c r="CFN168" s="183"/>
      <c r="CFO168" s="183"/>
      <c r="CFP168" s="183"/>
      <c r="CFQ168" s="183"/>
      <c r="CFR168" s="183"/>
      <c r="CFS168" s="183"/>
      <c r="CFT168" s="183"/>
      <c r="CFU168" s="183"/>
      <c r="CFV168" s="183"/>
      <c r="CFW168" s="183"/>
      <c r="CFX168" s="183"/>
      <c r="CFY168" s="183"/>
      <c r="CFZ168" s="183"/>
      <c r="CGA168" s="183"/>
      <c r="CGB168" s="183"/>
      <c r="CGC168" s="183"/>
      <c r="CGD168" s="183"/>
      <c r="CGE168" s="183"/>
      <c r="CGF168" s="183"/>
      <c r="CGG168" s="183"/>
      <c r="CGH168" s="183"/>
      <c r="CGI168" s="183"/>
      <c r="CGJ168" s="183"/>
      <c r="CGK168" s="183"/>
      <c r="CGL168" s="183"/>
      <c r="CGM168" s="183"/>
      <c r="CGN168" s="183"/>
      <c r="CGO168" s="183"/>
      <c r="CGP168" s="183"/>
      <c r="CGQ168" s="183"/>
      <c r="CGR168" s="183"/>
      <c r="CGS168" s="183"/>
      <c r="CGT168" s="183"/>
      <c r="CGU168" s="183"/>
      <c r="CGV168" s="183"/>
      <c r="CGW168" s="183"/>
      <c r="CGX168" s="183"/>
      <c r="CGY168" s="183"/>
      <c r="CGZ168" s="183"/>
      <c r="CHA168" s="183"/>
      <c r="CHB168" s="183"/>
      <c r="CHC168" s="183"/>
      <c r="CHD168" s="183"/>
      <c r="CHE168" s="183"/>
      <c r="CHF168" s="183"/>
      <c r="CHG168" s="183"/>
      <c r="CHH168" s="183"/>
      <c r="CHI168" s="183"/>
      <c r="CHJ168" s="183"/>
      <c r="CHK168" s="183"/>
      <c r="CHL168" s="183"/>
      <c r="CHM168" s="183"/>
      <c r="CHN168" s="183"/>
      <c r="CHO168" s="183"/>
      <c r="CHP168" s="183"/>
      <c r="CHQ168" s="183"/>
      <c r="CHR168" s="183"/>
      <c r="CHS168" s="183"/>
      <c r="CHT168" s="183"/>
      <c r="CHU168" s="183"/>
      <c r="CHV168" s="183"/>
      <c r="CHW168" s="183"/>
      <c r="CHX168" s="183"/>
      <c r="CHY168" s="183"/>
      <c r="CHZ168" s="183"/>
      <c r="CIA168" s="183"/>
      <c r="CIB168" s="183"/>
      <c r="CIC168" s="183"/>
      <c r="CID168" s="183"/>
      <c r="CIE168" s="183"/>
      <c r="CIF168" s="183"/>
      <c r="CIG168" s="183"/>
      <c r="CIH168" s="183"/>
      <c r="CII168" s="183"/>
      <c r="CIJ168" s="183"/>
      <c r="CIK168" s="183"/>
      <c r="CIL168" s="183"/>
      <c r="CIM168" s="183"/>
      <c r="CIN168" s="183"/>
      <c r="CIO168" s="183"/>
      <c r="CIP168" s="183"/>
      <c r="CIQ168" s="183"/>
      <c r="CIR168" s="183"/>
      <c r="CIS168" s="183"/>
      <c r="CIT168" s="183"/>
      <c r="CIU168" s="183"/>
      <c r="CIV168" s="183"/>
      <c r="CIW168" s="183"/>
      <c r="CIX168" s="183"/>
      <c r="CIY168" s="183"/>
      <c r="CIZ168" s="183"/>
      <c r="CJA168" s="183"/>
      <c r="CJB168" s="183"/>
      <c r="CJC168" s="183"/>
      <c r="CJD168" s="183"/>
      <c r="CJE168" s="183"/>
      <c r="CJF168" s="183"/>
      <c r="CJG168" s="183"/>
      <c r="CJH168" s="183"/>
      <c r="CJI168" s="183"/>
      <c r="CJJ168" s="183"/>
      <c r="CJK168" s="183"/>
      <c r="CJL168" s="183"/>
      <c r="CJM168" s="183"/>
      <c r="CJN168" s="183"/>
      <c r="CJO168" s="183"/>
      <c r="CJP168" s="183"/>
      <c r="CJQ168" s="183"/>
      <c r="CJR168" s="183"/>
      <c r="CJS168" s="183"/>
      <c r="CJT168" s="183"/>
      <c r="CJU168" s="183"/>
      <c r="CJV168" s="183"/>
      <c r="CJW168" s="183"/>
      <c r="CJX168" s="183"/>
      <c r="CJY168" s="183"/>
      <c r="CJZ168" s="183"/>
      <c r="CKA168" s="183"/>
      <c r="CKB168" s="183"/>
      <c r="CKC168" s="183"/>
      <c r="CKD168" s="183"/>
      <c r="CKE168" s="183"/>
      <c r="CKF168" s="183"/>
      <c r="CKG168" s="183"/>
      <c r="CKH168" s="183"/>
      <c r="CKI168" s="183"/>
      <c r="CKJ168" s="183"/>
      <c r="CKK168" s="183"/>
      <c r="CKL168" s="183"/>
      <c r="CKM168" s="183"/>
      <c r="CKN168" s="183"/>
      <c r="CKO168" s="183"/>
      <c r="CKP168" s="183"/>
      <c r="CKQ168" s="183"/>
      <c r="CKR168" s="183"/>
      <c r="CKS168" s="183"/>
      <c r="CKT168" s="183"/>
      <c r="CKU168" s="183"/>
      <c r="CKV168" s="183"/>
      <c r="CKW168" s="183"/>
      <c r="CKX168" s="183"/>
      <c r="CKY168" s="183"/>
      <c r="CKZ168" s="183"/>
      <c r="CLA168" s="183"/>
      <c r="CLB168" s="183"/>
      <c r="CLC168" s="183"/>
      <c r="CLD168" s="183"/>
      <c r="CLE168" s="183"/>
      <c r="CLF168" s="183"/>
      <c r="CLG168" s="183"/>
      <c r="CLH168" s="183"/>
      <c r="CLI168" s="183"/>
      <c r="CLJ168" s="183"/>
      <c r="CLK168" s="183"/>
      <c r="CLL168" s="183"/>
      <c r="CLM168" s="183"/>
      <c r="CLN168" s="183"/>
      <c r="CLO168" s="183"/>
      <c r="CLP168" s="183"/>
      <c r="CLQ168" s="183"/>
      <c r="CLR168" s="183"/>
      <c r="CLS168" s="183"/>
      <c r="CLT168" s="183"/>
      <c r="CLU168" s="183"/>
      <c r="CLV168" s="183"/>
      <c r="CLW168" s="183"/>
      <c r="CLX168" s="183"/>
      <c r="CLY168" s="183"/>
      <c r="CLZ168" s="183"/>
      <c r="CMA168" s="183"/>
      <c r="CMB168" s="183"/>
      <c r="CMC168" s="183"/>
      <c r="CMD168" s="183"/>
      <c r="CME168" s="183"/>
      <c r="CMF168" s="183"/>
      <c r="CMG168" s="183"/>
      <c r="CMH168" s="183"/>
      <c r="CMI168" s="183"/>
      <c r="CMJ168" s="183"/>
      <c r="CMK168" s="183"/>
      <c r="CML168" s="183"/>
      <c r="CMM168" s="183"/>
      <c r="CMN168" s="183"/>
      <c r="CMO168" s="183"/>
      <c r="CMP168" s="183"/>
      <c r="CMQ168" s="183"/>
      <c r="CMR168" s="183"/>
      <c r="CMS168" s="183"/>
      <c r="CMT168" s="183"/>
      <c r="CMU168" s="183"/>
      <c r="CMV168" s="183"/>
      <c r="CMW168" s="183"/>
      <c r="CMX168" s="183"/>
      <c r="CMY168" s="183"/>
      <c r="CMZ168" s="183"/>
      <c r="CNA168" s="183"/>
      <c r="CNB168" s="183"/>
      <c r="CNC168" s="183"/>
      <c r="CND168" s="183"/>
      <c r="CNE168" s="183"/>
      <c r="CNF168" s="183"/>
      <c r="CNG168" s="183"/>
      <c r="CNH168" s="183"/>
      <c r="CNI168" s="183"/>
      <c r="CNJ168" s="183"/>
      <c r="CNK168" s="183"/>
      <c r="CNL168" s="183"/>
      <c r="CNM168" s="183"/>
      <c r="CNN168" s="183"/>
      <c r="CNO168" s="183"/>
      <c r="CNP168" s="183"/>
      <c r="CNQ168" s="183"/>
      <c r="CNR168" s="183"/>
      <c r="CNS168" s="183"/>
      <c r="CNT168" s="183"/>
      <c r="CNU168" s="183"/>
      <c r="CNV168" s="183"/>
      <c r="CNW168" s="183"/>
      <c r="CNX168" s="183"/>
      <c r="CNY168" s="183"/>
      <c r="CNZ168" s="183"/>
      <c r="COA168" s="183"/>
      <c r="COB168" s="183"/>
      <c r="COC168" s="183"/>
      <c r="COD168" s="183"/>
      <c r="COE168" s="183"/>
      <c r="COF168" s="183"/>
      <c r="COG168" s="183"/>
      <c r="COH168" s="183"/>
      <c r="COI168" s="183"/>
      <c r="COJ168" s="183"/>
      <c r="COK168" s="183"/>
      <c r="COL168" s="183"/>
      <c r="COM168" s="183"/>
      <c r="CON168" s="183"/>
      <c r="COO168" s="183"/>
      <c r="COP168" s="183"/>
      <c r="COQ168" s="183"/>
      <c r="COR168" s="183"/>
      <c r="COS168" s="183"/>
      <c r="COT168" s="183"/>
      <c r="COU168" s="183"/>
      <c r="COV168" s="183"/>
      <c r="COW168" s="183"/>
      <c r="COX168" s="183"/>
      <c r="COY168" s="183"/>
      <c r="COZ168" s="183"/>
      <c r="CPA168" s="183"/>
      <c r="CPB168" s="183"/>
      <c r="CPC168" s="183"/>
      <c r="CPD168" s="183"/>
      <c r="CPE168" s="183"/>
      <c r="CPF168" s="183"/>
      <c r="CPG168" s="183"/>
      <c r="CPH168" s="183"/>
      <c r="CPI168" s="183"/>
      <c r="CPJ168" s="183"/>
      <c r="CPK168" s="183"/>
      <c r="CPL168" s="183"/>
      <c r="CPM168" s="183"/>
      <c r="CPN168" s="183"/>
      <c r="CPO168" s="183"/>
      <c r="CPP168" s="183"/>
      <c r="CPQ168" s="183"/>
      <c r="CPR168" s="183"/>
      <c r="CPS168" s="183"/>
      <c r="CPT168" s="183"/>
      <c r="CPU168" s="183"/>
      <c r="CPV168" s="183"/>
      <c r="CPW168" s="183"/>
      <c r="CPX168" s="183"/>
      <c r="CPY168" s="183"/>
      <c r="CPZ168" s="183"/>
      <c r="CQA168" s="183"/>
      <c r="CQB168" s="183"/>
      <c r="CQC168" s="183"/>
      <c r="CQD168" s="183"/>
      <c r="CQE168" s="183"/>
      <c r="CQF168" s="183"/>
      <c r="CQG168" s="183"/>
      <c r="CQH168" s="183"/>
      <c r="CQI168" s="183"/>
      <c r="CQJ168" s="183"/>
      <c r="CQK168" s="183"/>
      <c r="CQL168" s="183"/>
      <c r="CQM168" s="183"/>
      <c r="CQN168" s="183"/>
      <c r="CQO168" s="183"/>
      <c r="CQP168" s="183"/>
      <c r="CQQ168" s="183"/>
      <c r="CQR168" s="183"/>
      <c r="CQS168" s="183"/>
      <c r="CQT168" s="183"/>
      <c r="CQU168" s="183"/>
      <c r="CQV168" s="183"/>
      <c r="CQW168" s="183"/>
      <c r="CQX168" s="183"/>
      <c r="CQY168" s="183"/>
      <c r="CQZ168" s="183"/>
      <c r="CRA168" s="183"/>
      <c r="CRB168" s="183"/>
      <c r="CRC168" s="183"/>
      <c r="CRD168" s="183"/>
      <c r="CRE168" s="183"/>
      <c r="CRF168" s="183"/>
      <c r="CRG168" s="183"/>
      <c r="CRH168" s="183"/>
      <c r="CRI168" s="183"/>
      <c r="CRJ168" s="183"/>
      <c r="CRK168" s="183"/>
      <c r="CRL168" s="183"/>
      <c r="CRM168" s="183"/>
      <c r="CRN168" s="183"/>
      <c r="CRO168" s="183"/>
      <c r="CRP168" s="183"/>
      <c r="CRQ168" s="183"/>
      <c r="CRR168" s="183"/>
      <c r="CRS168" s="183"/>
      <c r="CRT168" s="183"/>
      <c r="CRU168" s="183"/>
      <c r="CRV168" s="183"/>
      <c r="CRW168" s="183"/>
      <c r="CRX168" s="183"/>
      <c r="CRY168" s="183"/>
      <c r="CRZ168" s="183"/>
      <c r="CSA168" s="183"/>
      <c r="CSB168" s="183"/>
      <c r="CSC168" s="183"/>
      <c r="CSD168" s="183"/>
      <c r="CSE168" s="183"/>
      <c r="CSF168" s="183"/>
      <c r="CSG168" s="183"/>
      <c r="CSH168" s="183"/>
      <c r="CSI168" s="183"/>
      <c r="CSJ168" s="183"/>
      <c r="CSK168" s="183"/>
      <c r="CSL168" s="183"/>
      <c r="CSM168" s="183"/>
      <c r="CSN168" s="183"/>
      <c r="CSO168" s="183"/>
      <c r="CSP168" s="183"/>
      <c r="CSQ168" s="183"/>
      <c r="CSR168" s="183"/>
      <c r="CSS168" s="183"/>
      <c r="CST168" s="183"/>
      <c r="CSU168" s="183"/>
      <c r="CSV168" s="183"/>
      <c r="CSW168" s="183"/>
      <c r="CSX168" s="183"/>
      <c r="CSY168" s="183"/>
      <c r="CSZ168" s="183"/>
      <c r="CTA168" s="183"/>
      <c r="CTB168" s="183"/>
      <c r="CTC168" s="183"/>
      <c r="CTD168" s="183"/>
      <c r="CTE168" s="183"/>
      <c r="CTF168" s="183"/>
      <c r="CTG168" s="183"/>
      <c r="CTH168" s="183"/>
      <c r="CTI168" s="183"/>
      <c r="CTJ168" s="183"/>
      <c r="CTK168" s="183"/>
      <c r="CTL168" s="183"/>
      <c r="CTM168" s="183"/>
      <c r="CTN168" s="183"/>
      <c r="CTO168" s="183"/>
      <c r="CTP168" s="183"/>
      <c r="CTQ168" s="183"/>
      <c r="CTR168" s="183"/>
      <c r="CTS168" s="183"/>
      <c r="CTT168" s="183"/>
      <c r="CTU168" s="183"/>
      <c r="CTV168" s="183"/>
      <c r="CTW168" s="183"/>
      <c r="CTX168" s="183"/>
      <c r="CTY168" s="183"/>
      <c r="CTZ168" s="183"/>
      <c r="CUA168" s="183"/>
      <c r="CUB168" s="183"/>
      <c r="CUC168" s="183"/>
      <c r="CUD168" s="183"/>
      <c r="CUE168" s="183"/>
      <c r="CUF168" s="183"/>
      <c r="CUG168" s="183"/>
      <c r="CUH168" s="183"/>
      <c r="CUI168" s="183"/>
      <c r="CUJ168" s="183"/>
      <c r="CUK168" s="183"/>
      <c r="CUL168" s="183"/>
      <c r="CUM168" s="183"/>
      <c r="CUN168" s="183"/>
      <c r="CUO168" s="183"/>
      <c r="CUP168" s="183"/>
      <c r="CUQ168" s="183"/>
      <c r="CUR168" s="183"/>
      <c r="CUS168" s="183"/>
      <c r="CUT168" s="183"/>
      <c r="CUU168" s="183"/>
      <c r="CUV168" s="183"/>
      <c r="CUW168" s="183"/>
      <c r="CUX168" s="183"/>
      <c r="CUY168" s="183"/>
      <c r="CUZ168" s="183"/>
      <c r="CVA168" s="183"/>
      <c r="CVB168" s="183"/>
      <c r="CVC168" s="183"/>
      <c r="CVD168" s="183"/>
      <c r="CVE168" s="183"/>
      <c r="CVF168" s="183"/>
      <c r="CVG168" s="183"/>
      <c r="CVH168" s="183"/>
      <c r="CVI168" s="183"/>
      <c r="CVJ168" s="183"/>
      <c r="CVK168" s="183"/>
      <c r="CVL168" s="183"/>
      <c r="CVM168" s="183"/>
      <c r="CVN168" s="183"/>
      <c r="CVO168" s="183"/>
      <c r="CVP168" s="183"/>
      <c r="CVQ168" s="183"/>
      <c r="CVR168" s="183"/>
      <c r="CVS168" s="183"/>
      <c r="CVT168" s="183"/>
      <c r="CVU168" s="183"/>
      <c r="CVV168" s="183"/>
      <c r="CVW168" s="183"/>
      <c r="CVX168" s="183"/>
      <c r="CVY168" s="183"/>
      <c r="CVZ168" s="183"/>
      <c r="CWA168" s="183"/>
      <c r="CWB168" s="183"/>
      <c r="CWC168" s="183"/>
      <c r="CWD168" s="183"/>
      <c r="CWE168" s="183"/>
      <c r="CWF168" s="183"/>
      <c r="CWG168" s="183"/>
      <c r="CWH168" s="183"/>
      <c r="CWI168" s="183"/>
      <c r="CWJ168" s="183"/>
      <c r="CWK168" s="183"/>
      <c r="CWL168" s="183"/>
      <c r="CWM168" s="183"/>
      <c r="CWN168" s="183"/>
      <c r="CWO168" s="183"/>
      <c r="CWP168" s="183"/>
      <c r="CWQ168" s="183"/>
      <c r="CWR168" s="183"/>
      <c r="CWS168" s="183"/>
      <c r="CWT168" s="183"/>
      <c r="CWU168" s="183"/>
      <c r="CWV168" s="183"/>
      <c r="CWW168" s="183"/>
      <c r="CWX168" s="183"/>
      <c r="CWY168" s="183"/>
      <c r="CWZ168" s="183"/>
      <c r="CXA168" s="183"/>
      <c r="CXB168" s="183"/>
      <c r="CXC168" s="183"/>
      <c r="CXD168" s="183"/>
      <c r="CXE168" s="183"/>
      <c r="CXF168" s="183"/>
      <c r="CXG168" s="183"/>
      <c r="CXH168" s="183"/>
      <c r="CXI168" s="183"/>
      <c r="CXJ168" s="183"/>
      <c r="CXK168" s="183"/>
      <c r="CXL168" s="183"/>
      <c r="CXM168" s="183"/>
      <c r="CXN168" s="183"/>
      <c r="CXO168" s="183"/>
      <c r="CXP168" s="183"/>
      <c r="CXQ168" s="183"/>
      <c r="CXR168" s="183"/>
      <c r="CXS168" s="183"/>
      <c r="CXT168" s="183"/>
      <c r="CXU168" s="183"/>
      <c r="CXV168" s="183"/>
      <c r="CXW168" s="183"/>
      <c r="CXX168" s="183"/>
      <c r="CXY168" s="183"/>
      <c r="CXZ168" s="183"/>
      <c r="CYA168" s="183"/>
      <c r="CYB168" s="183"/>
      <c r="CYC168" s="183"/>
      <c r="CYD168" s="183"/>
      <c r="CYE168" s="183"/>
      <c r="CYF168" s="183"/>
      <c r="CYG168" s="183"/>
      <c r="CYH168" s="183"/>
      <c r="CYI168" s="183"/>
      <c r="CYJ168" s="183"/>
      <c r="CYK168" s="183"/>
      <c r="CYL168" s="183"/>
      <c r="CYM168" s="183"/>
      <c r="CYN168" s="183"/>
      <c r="CYO168" s="183"/>
      <c r="CYP168" s="183"/>
      <c r="CYQ168" s="183"/>
      <c r="CYR168" s="183"/>
      <c r="CYS168" s="183"/>
      <c r="CYT168" s="183"/>
      <c r="CYU168" s="183"/>
      <c r="CYV168" s="183"/>
      <c r="CYW168" s="183"/>
      <c r="CYX168" s="183"/>
      <c r="CYY168" s="183"/>
      <c r="CYZ168" s="183"/>
      <c r="CZA168" s="183"/>
      <c r="CZB168" s="183"/>
      <c r="CZC168" s="183"/>
      <c r="CZD168" s="183"/>
      <c r="CZE168" s="183"/>
      <c r="CZF168" s="183"/>
      <c r="CZG168" s="183"/>
      <c r="CZH168" s="183"/>
      <c r="CZI168" s="183"/>
      <c r="CZJ168" s="183"/>
      <c r="CZK168" s="183"/>
      <c r="CZL168" s="183"/>
      <c r="CZM168" s="183"/>
      <c r="CZN168" s="183"/>
      <c r="CZO168" s="183"/>
      <c r="CZP168" s="183"/>
      <c r="CZQ168" s="183"/>
      <c r="CZR168" s="183"/>
      <c r="CZS168" s="183"/>
      <c r="CZT168" s="183"/>
      <c r="CZU168" s="183"/>
      <c r="CZV168" s="183"/>
      <c r="CZW168" s="183"/>
      <c r="CZX168" s="183"/>
      <c r="CZY168" s="183"/>
      <c r="CZZ168" s="183"/>
      <c r="DAA168" s="183"/>
      <c r="DAB168" s="183"/>
      <c r="DAC168" s="183"/>
      <c r="DAD168" s="183"/>
      <c r="DAE168" s="183"/>
      <c r="DAF168" s="183"/>
      <c r="DAG168" s="183"/>
      <c r="DAH168" s="183"/>
      <c r="DAI168" s="183"/>
      <c r="DAJ168" s="183"/>
      <c r="DAK168" s="183"/>
      <c r="DAL168" s="183"/>
      <c r="DAM168" s="183"/>
      <c r="DAN168" s="183"/>
      <c r="DAO168" s="183"/>
      <c r="DAP168" s="183"/>
      <c r="DAQ168" s="183"/>
      <c r="DAR168" s="183"/>
      <c r="DAS168" s="183"/>
      <c r="DAT168" s="183"/>
      <c r="DAU168" s="183"/>
      <c r="DAV168" s="183"/>
      <c r="DAW168" s="183"/>
      <c r="DAX168" s="183"/>
      <c r="DAY168" s="183"/>
      <c r="DAZ168" s="183"/>
      <c r="DBA168" s="183"/>
      <c r="DBB168" s="183"/>
      <c r="DBC168" s="183"/>
      <c r="DBD168" s="183"/>
      <c r="DBE168" s="183"/>
      <c r="DBF168" s="183"/>
      <c r="DBG168" s="183"/>
      <c r="DBH168" s="183"/>
      <c r="DBI168" s="183"/>
      <c r="DBJ168" s="183"/>
      <c r="DBK168" s="183"/>
      <c r="DBL168" s="183"/>
      <c r="DBM168" s="183"/>
      <c r="DBN168" s="183"/>
      <c r="DBO168" s="183"/>
      <c r="DBP168" s="183"/>
      <c r="DBQ168" s="183"/>
      <c r="DBR168" s="183"/>
      <c r="DBS168" s="183"/>
      <c r="DBT168" s="183"/>
      <c r="DBU168" s="183"/>
      <c r="DBV168" s="183"/>
      <c r="DBW168" s="183"/>
      <c r="DBX168" s="183"/>
      <c r="DBY168" s="183"/>
      <c r="DBZ168" s="183"/>
      <c r="DCA168" s="183"/>
      <c r="DCB168" s="183"/>
      <c r="DCC168" s="183"/>
      <c r="DCD168" s="183"/>
      <c r="DCE168" s="183"/>
      <c r="DCF168" s="183"/>
      <c r="DCG168" s="183"/>
      <c r="DCH168" s="183"/>
      <c r="DCI168" s="183"/>
      <c r="DCJ168" s="183"/>
      <c r="DCK168" s="183"/>
      <c r="DCL168" s="183"/>
      <c r="DCM168" s="183"/>
      <c r="DCN168" s="183"/>
      <c r="DCO168" s="183"/>
      <c r="DCP168" s="183"/>
      <c r="DCQ168" s="183"/>
      <c r="DCR168" s="183"/>
      <c r="DCS168" s="183"/>
      <c r="DCT168" s="183"/>
      <c r="DCU168" s="183"/>
      <c r="DCV168" s="183"/>
      <c r="DCW168" s="183"/>
      <c r="DCX168" s="183"/>
      <c r="DCY168" s="183"/>
      <c r="DCZ168" s="183"/>
      <c r="DDA168" s="183"/>
      <c r="DDB168" s="183"/>
      <c r="DDC168" s="183"/>
      <c r="DDD168" s="183"/>
      <c r="DDE168" s="183"/>
      <c r="DDF168" s="183"/>
      <c r="DDG168" s="183"/>
      <c r="DDH168" s="183"/>
      <c r="DDI168" s="183"/>
      <c r="DDJ168" s="183"/>
      <c r="DDK168" s="183"/>
      <c r="DDL168" s="183"/>
      <c r="DDM168" s="183"/>
      <c r="DDN168" s="183"/>
      <c r="DDO168" s="183"/>
      <c r="DDP168" s="183"/>
      <c r="DDQ168" s="183"/>
      <c r="DDR168" s="183"/>
      <c r="DDS168" s="183"/>
      <c r="DDT168" s="183"/>
      <c r="DDU168" s="183"/>
      <c r="DDV168" s="183"/>
      <c r="DDW168" s="183"/>
      <c r="DDX168" s="183"/>
      <c r="DDY168" s="183"/>
      <c r="DDZ168" s="183"/>
      <c r="DEA168" s="183"/>
      <c r="DEB168" s="183"/>
      <c r="DEC168" s="183"/>
      <c r="DED168" s="183"/>
      <c r="DEE168" s="183"/>
      <c r="DEF168" s="183"/>
      <c r="DEG168" s="183"/>
      <c r="DEH168" s="183"/>
      <c r="DEI168" s="183"/>
      <c r="DEJ168" s="183"/>
      <c r="DEK168" s="183"/>
      <c r="DEL168" s="183"/>
      <c r="DEM168" s="183"/>
      <c r="DEN168" s="183"/>
      <c r="DEO168" s="183"/>
      <c r="DEP168" s="183"/>
      <c r="DEQ168" s="183"/>
      <c r="DER168" s="183"/>
      <c r="DES168" s="183"/>
      <c r="DET168" s="183"/>
      <c r="DEU168" s="183"/>
      <c r="DEV168" s="183"/>
      <c r="DEW168" s="183"/>
      <c r="DEX168" s="183"/>
      <c r="DEY168" s="183"/>
      <c r="DEZ168" s="183"/>
      <c r="DFA168" s="183"/>
      <c r="DFB168" s="183"/>
      <c r="DFC168" s="183"/>
      <c r="DFD168" s="183"/>
      <c r="DFE168" s="183"/>
      <c r="DFF168" s="183"/>
      <c r="DFG168" s="183"/>
      <c r="DFH168" s="183"/>
      <c r="DFI168" s="183"/>
      <c r="DFJ168" s="183"/>
      <c r="DFK168" s="183"/>
      <c r="DFL168" s="183"/>
      <c r="DFM168" s="183"/>
      <c r="DFN168" s="183"/>
      <c r="DFO168" s="183"/>
      <c r="DFP168" s="183"/>
      <c r="DFQ168" s="183"/>
      <c r="DFR168" s="183"/>
      <c r="DFS168" s="183"/>
      <c r="DFT168" s="183"/>
      <c r="DFU168" s="183"/>
      <c r="DFV168" s="183"/>
      <c r="DFW168" s="183"/>
      <c r="DFX168" s="183"/>
      <c r="DFY168" s="183"/>
      <c r="DFZ168" s="183"/>
      <c r="DGA168" s="183"/>
      <c r="DGB168" s="183"/>
      <c r="DGC168" s="183"/>
      <c r="DGD168" s="183"/>
      <c r="DGE168" s="183"/>
      <c r="DGF168" s="183"/>
      <c r="DGG168" s="183"/>
      <c r="DGH168" s="183"/>
      <c r="DGI168" s="183"/>
      <c r="DGJ168" s="183"/>
      <c r="DGK168" s="183"/>
      <c r="DGL168" s="183"/>
      <c r="DGM168" s="183"/>
      <c r="DGN168" s="183"/>
      <c r="DGO168" s="183"/>
      <c r="DGP168" s="183"/>
      <c r="DGQ168" s="183"/>
      <c r="DGR168" s="183"/>
      <c r="DGS168" s="183"/>
      <c r="DGT168" s="183"/>
      <c r="DGU168" s="183"/>
      <c r="DGV168" s="183"/>
      <c r="DGW168" s="183"/>
      <c r="DGX168" s="183"/>
      <c r="DGY168" s="183"/>
      <c r="DGZ168" s="183"/>
      <c r="DHA168" s="183"/>
      <c r="DHB168" s="183"/>
      <c r="DHC168" s="183"/>
      <c r="DHD168" s="183"/>
      <c r="DHE168" s="183"/>
      <c r="DHF168" s="183"/>
      <c r="DHG168" s="183"/>
      <c r="DHH168" s="183"/>
      <c r="DHI168" s="183"/>
      <c r="DHJ168" s="183"/>
      <c r="DHK168" s="183"/>
      <c r="DHL168" s="183"/>
      <c r="DHM168" s="183"/>
      <c r="DHN168" s="183"/>
      <c r="DHO168" s="183"/>
      <c r="DHP168" s="183"/>
      <c r="DHQ168" s="183"/>
      <c r="DHR168" s="183"/>
      <c r="DHS168" s="183"/>
      <c r="DHT168" s="183"/>
      <c r="DHU168" s="183"/>
      <c r="DHV168" s="183"/>
      <c r="DHW168" s="183"/>
      <c r="DHX168" s="183"/>
      <c r="DHY168" s="183"/>
      <c r="DHZ168" s="183"/>
      <c r="DIA168" s="183"/>
      <c r="DIB168" s="183"/>
      <c r="DIC168" s="183"/>
      <c r="DID168" s="183"/>
      <c r="DIE168" s="183"/>
      <c r="DIF168" s="183"/>
      <c r="DIG168" s="183"/>
      <c r="DIH168" s="183"/>
      <c r="DII168" s="183"/>
      <c r="DIJ168" s="183"/>
      <c r="DIK168" s="183"/>
      <c r="DIL168" s="183"/>
      <c r="DIM168" s="183"/>
      <c r="DIN168" s="183"/>
      <c r="DIO168" s="183"/>
      <c r="DIP168" s="183"/>
      <c r="DIQ168" s="183"/>
      <c r="DIR168" s="183"/>
      <c r="DIS168" s="183"/>
      <c r="DIT168" s="183"/>
      <c r="DIU168" s="183"/>
      <c r="DIV168" s="183"/>
      <c r="DIW168" s="183"/>
      <c r="DIX168" s="183"/>
      <c r="DIY168" s="183"/>
      <c r="DIZ168" s="183"/>
      <c r="DJA168" s="183"/>
      <c r="DJB168" s="183"/>
      <c r="DJC168" s="183"/>
      <c r="DJD168" s="183"/>
      <c r="DJE168" s="183"/>
      <c r="DJF168" s="183"/>
      <c r="DJG168" s="183"/>
      <c r="DJH168" s="183"/>
      <c r="DJI168" s="183"/>
      <c r="DJJ168" s="183"/>
      <c r="DJK168" s="183"/>
      <c r="DJL168" s="183"/>
      <c r="DJM168" s="183"/>
      <c r="DJN168" s="183"/>
      <c r="DJO168" s="183"/>
      <c r="DJP168" s="183"/>
      <c r="DJQ168" s="183"/>
      <c r="DJR168" s="183"/>
      <c r="DJS168" s="183"/>
      <c r="DJT168" s="183"/>
      <c r="DJU168" s="183"/>
      <c r="DJV168" s="183"/>
      <c r="DJW168" s="183"/>
      <c r="DJX168" s="183"/>
      <c r="DJY168" s="183"/>
      <c r="DJZ168" s="183"/>
      <c r="DKA168" s="183"/>
      <c r="DKB168" s="183"/>
      <c r="DKC168" s="183"/>
      <c r="DKD168" s="183"/>
      <c r="DKE168" s="183"/>
      <c r="DKF168" s="183"/>
      <c r="DKG168" s="183"/>
      <c r="DKH168" s="183"/>
      <c r="DKI168" s="183"/>
      <c r="DKJ168" s="183"/>
      <c r="DKK168" s="183"/>
      <c r="DKL168" s="183"/>
      <c r="DKM168" s="183"/>
      <c r="DKN168" s="183"/>
      <c r="DKO168" s="183"/>
      <c r="DKP168" s="183"/>
      <c r="DKQ168" s="183"/>
      <c r="DKR168" s="183"/>
      <c r="DKS168" s="183"/>
      <c r="DKT168" s="183"/>
      <c r="DKU168" s="183"/>
      <c r="DKV168" s="183"/>
      <c r="DKW168" s="183"/>
      <c r="DKX168" s="183"/>
      <c r="DKY168" s="183"/>
      <c r="DKZ168" s="183"/>
      <c r="DLA168" s="183"/>
      <c r="DLB168" s="183"/>
      <c r="DLC168" s="183"/>
      <c r="DLD168" s="183"/>
      <c r="DLE168" s="183"/>
      <c r="DLF168" s="183"/>
      <c r="DLG168" s="183"/>
      <c r="DLH168" s="183"/>
      <c r="DLI168" s="183"/>
      <c r="DLJ168" s="183"/>
      <c r="DLK168" s="183"/>
      <c r="DLL168" s="183"/>
      <c r="DLM168" s="183"/>
      <c r="DLN168" s="183"/>
      <c r="DLO168" s="183"/>
      <c r="DLP168" s="183"/>
      <c r="DLQ168" s="183"/>
      <c r="DLR168" s="183"/>
      <c r="DLS168" s="183"/>
      <c r="DLT168" s="183"/>
      <c r="DLU168" s="183"/>
      <c r="DLV168" s="183"/>
      <c r="DLW168" s="183"/>
      <c r="DLX168" s="183"/>
      <c r="DLY168" s="183"/>
      <c r="DLZ168" s="183"/>
      <c r="DMA168" s="183"/>
      <c r="DMB168" s="183"/>
      <c r="DMC168" s="183"/>
      <c r="DMD168" s="183"/>
      <c r="DME168" s="183"/>
      <c r="DMF168" s="183"/>
      <c r="DMG168" s="183"/>
      <c r="DMH168" s="183"/>
      <c r="DMI168" s="183"/>
      <c r="DMJ168" s="183"/>
      <c r="DMK168" s="183"/>
      <c r="DML168" s="183"/>
      <c r="DMM168" s="183"/>
      <c r="DMN168" s="183"/>
      <c r="DMO168" s="183"/>
      <c r="DMP168" s="183"/>
      <c r="DMQ168" s="183"/>
      <c r="DMR168" s="183"/>
      <c r="DMS168" s="183"/>
      <c r="DMT168" s="183"/>
      <c r="DMU168" s="183"/>
      <c r="DMV168" s="183"/>
      <c r="DMW168" s="183"/>
      <c r="DMX168" s="183"/>
      <c r="DMY168" s="183"/>
      <c r="DMZ168" s="183"/>
      <c r="DNA168" s="183"/>
      <c r="DNB168" s="183"/>
      <c r="DNC168" s="183"/>
      <c r="DND168" s="183"/>
      <c r="DNE168" s="183"/>
      <c r="DNF168" s="183"/>
      <c r="DNG168" s="183"/>
      <c r="DNH168" s="183"/>
      <c r="DNI168" s="183"/>
      <c r="DNJ168" s="183"/>
      <c r="DNK168" s="183"/>
      <c r="DNL168" s="183"/>
      <c r="DNM168" s="183"/>
      <c r="DNN168" s="183"/>
      <c r="DNO168" s="183"/>
      <c r="DNP168" s="183"/>
      <c r="DNQ168" s="183"/>
      <c r="DNR168" s="183"/>
      <c r="DNS168" s="183"/>
      <c r="DNT168" s="183"/>
      <c r="DNU168" s="183"/>
      <c r="DNV168" s="183"/>
      <c r="DNW168" s="183"/>
      <c r="DNX168" s="183"/>
      <c r="DNY168" s="183"/>
      <c r="DNZ168" s="183"/>
      <c r="DOA168" s="183"/>
      <c r="DOB168" s="183"/>
      <c r="DOC168" s="183"/>
      <c r="DOD168" s="183"/>
      <c r="DOE168" s="183"/>
      <c r="DOF168" s="183"/>
      <c r="DOG168" s="183"/>
      <c r="DOH168" s="183"/>
      <c r="DOI168" s="183"/>
      <c r="DOJ168" s="183"/>
      <c r="DOK168" s="183"/>
      <c r="DOL168" s="183"/>
      <c r="DOM168" s="183"/>
      <c r="DON168" s="183"/>
      <c r="DOO168" s="183"/>
      <c r="DOP168" s="183"/>
      <c r="DOQ168" s="183"/>
      <c r="DOR168" s="183"/>
      <c r="DOS168" s="183"/>
      <c r="DOT168" s="183"/>
      <c r="DOU168" s="183"/>
      <c r="DOV168" s="183"/>
      <c r="DOW168" s="183"/>
      <c r="DOX168" s="183"/>
      <c r="DOY168" s="183"/>
      <c r="DOZ168" s="183"/>
      <c r="DPA168" s="183"/>
      <c r="DPB168" s="183"/>
      <c r="DPC168" s="183"/>
      <c r="DPD168" s="183"/>
      <c r="DPE168" s="183"/>
      <c r="DPF168" s="183"/>
      <c r="DPG168" s="183"/>
      <c r="DPH168" s="183"/>
      <c r="DPI168" s="183"/>
      <c r="DPJ168" s="183"/>
      <c r="DPK168" s="183"/>
      <c r="DPL168" s="183"/>
      <c r="DPM168" s="183"/>
      <c r="DPN168" s="183"/>
      <c r="DPO168" s="183"/>
      <c r="DPP168" s="183"/>
      <c r="DPQ168" s="183"/>
      <c r="DPR168" s="183"/>
      <c r="DPS168" s="183"/>
      <c r="DPT168" s="183"/>
      <c r="DPU168" s="183"/>
      <c r="DPV168" s="183"/>
      <c r="DPW168" s="183"/>
      <c r="DPX168" s="183"/>
      <c r="DPY168" s="183"/>
      <c r="DPZ168" s="183"/>
      <c r="DQA168" s="183"/>
      <c r="DQB168" s="183"/>
      <c r="DQC168" s="183"/>
      <c r="DQD168" s="183"/>
      <c r="DQE168" s="183"/>
      <c r="DQF168" s="183"/>
      <c r="DQG168" s="183"/>
      <c r="DQH168" s="183"/>
      <c r="DQI168" s="183"/>
      <c r="DQJ168" s="183"/>
      <c r="DQK168" s="183"/>
      <c r="DQL168" s="183"/>
      <c r="DQM168" s="183"/>
      <c r="DQN168" s="183"/>
      <c r="DQO168" s="183"/>
      <c r="DQP168" s="183"/>
      <c r="DQQ168" s="183"/>
      <c r="DQR168" s="183"/>
      <c r="DQS168" s="183"/>
      <c r="DQT168" s="183"/>
      <c r="DQU168" s="183"/>
      <c r="DQV168" s="183"/>
      <c r="DQW168" s="183"/>
      <c r="DQX168" s="183"/>
      <c r="DQY168" s="183"/>
      <c r="DQZ168" s="183"/>
      <c r="DRA168" s="183"/>
      <c r="DRB168" s="183"/>
      <c r="DRC168" s="183"/>
      <c r="DRD168" s="183"/>
      <c r="DRE168" s="183"/>
      <c r="DRF168" s="183"/>
      <c r="DRG168" s="183"/>
      <c r="DRH168" s="183"/>
      <c r="DRI168" s="183"/>
      <c r="DRJ168" s="183"/>
      <c r="DRK168" s="183"/>
      <c r="DRL168" s="183"/>
      <c r="DRM168" s="183"/>
      <c r="DRN168" s="183"/>
      <c r="DRO168" s="183"/>
      <c r="DRP168" s="183"/>
      <c r="DRQ168" s="183"/>
      <c r="DRR168" s="183"/>
      <c r="DRS168" s="183"/>
      <c r="DRT168" s="183"/>
      <c r="DRU168" s="183"/>
      <c r="DRV168" s="183"/>
      <c r="DRW168" s="183"/>
      <c r="DRX168" s="183"/>
      <c r="DRY168" s="183"/>
      <c r="DRZ168" s="183"/>
      <c r="DSA168" s="183"/>
      <c r="DSB168" s="183"/>
      <c r="DSC168" s="183"/>
      <c r="DSD168" s="183"/>
      <c r="DSE168" s="183"/>
      <c r="DSF168" s="183"/>
      <c r="DSG168" s="183"/>
      <c r="DSH168" s="183"/>
      <c r="DSI168" s="183"/>
      <c r="DSJ168" s="183"/>
      <c r="DSK168" s="183"/>
      <c r="DSL168" s="183"/>
      <c r="DSM168" s="183"/>
      <c r="DSN168" s="183"/>
      <c r="DSO168" s="183"/>
      <c r="DSP168" s="183"/>
      <c r="DSQ168" s="183"/>
      <c r="DSR168" s="183"/>
      <c r="DSS168" s="183"/>
      <c r="DST168" s="183"/>
      <c r="DSU168" s="183"/>
      <c r="DSV168" s="183"/>
      <c r="DSW168" s="183"/>
      <c r="DSX168" s="183"/>
      <c r="DSY168" s="183"/>
      <c r="DSZ168" s="183"/>
      <c r="DTA168" s="183"/>
      <c r="DTB168" s="183"/>
      <c r="DTC168" s="183"/>
      <c r="DTD168" s="183"/>
      <c r="DTE168" s="183"/>
      <c r="DTF168" s="183"/>
      <c r="DTG168" s="183"/>
      <c r="DTH168" s="183"/>
      <c r="DTI168" s="183"/>
      <c r="DTJ168" s="183"/>
      <c r="DTK168" s="183"/>
      <c r="DTL168" s="183"/>
      <c r="DTM168" s="183"/>
      <c r="DTN168" s="183"/>
      <c r="DTO168" s="183"/>
      <c r="DTP168" s="183"/>
      <c r="DTQ168" s="183"/>
      <c r="DTR168" s="183"/>
      <c r="DTS168" s="183"/>
      <c r="DTT168" s="183"/>
      <c r="DTU168" s="183"/>
      <c r="DTV168" s="183"/>
      <c r="DTW168" s="183"/>
      <c r="DTX168" s="183"/>
      <c r="DTY168" s="183"/>
      <c r="DTZ168" s="183"/>
      <c r="DUA168" s="183"/>
      <c r="DUB168" s="183"/>
      <c r="DUC168" s="183"/>
      <c r="DUD168" s="183"/>
      <c r="DUE168" s="183"/>
      <c r="DUF168" s="183"/>
      <c r="DUG168" s="183"/>
      <c r="DUH168" s="183"/>
      <c r="DUI168" s="183"/>
      <c r="DUJ168" s="183"/>
      <c r="DUK168" s="183"/>
      <c r="DUL168" s="183"/>
      <c r="DUM168" s="183"/>
      <c r="DUN168" s="183"/>
      <c r="DUO168" s="183"/>
      <c r="DUP168" s="183"/>
      <c r="DUQ168" s="183"/>
      <c r="DUR168" s="183"/>
      <c r="DUS168" s="183"/>
      <c r="DUT168" s="183"/>
      <c r="DUU168" s="183"/>
      <c r="DUV168" s="183"/>
      <c r="DUW168" s="183"/>
      <c r="DUX168" s="183"/>
      <c r="DUY168" s="183"/>
      <c r="DUZ168" s="183"/>
      <c r="DVA168" s="183"/>
      <c r="DVB168" s="183"/>
      <c r="DVC168" s="183"/>
      <c r="DVD168" s="183"/>
      <c r="DVE168" s="183"/>
      <c r="DVF168" s="183"/>
      <c r="DVG168" s="183"/>
      <c r="DVH168" s="183"/>
      <c r="DVI168" s="183"/>
      <c r="DVJ168" s="183"/>
      <c r="DVK168" s="183"/>
      <c r="DVL168" s="183"/>
      <c r="DVM168" s="183"/>
      <c r="DVN168" s="183"/>
      <c r="DVO168" s="183"/>
      <c r="DVP168" s="183"/>
      <c r="DVQ168" s="183"/>
      <c r="DVR168" s="183"/>
      <c r="DVS168" s="183"/>
      <c r="DVT168" s="183"/>
      <c r="DVU168" s="183"/>
      <c r="DVV168" s="183"/>
      <c r="DVW168" s="183"/>
      <c r="DVX168" s="183"/>
      <c r="DVY168" s="183"/>
      <c r="DVZ168" s="183"/>
      <c r="DWA168" s="183"/>
      <c r="DWB168" s="183"/>
      <c r="DWC168" s="183"/>
      <c r="DWD168" s="183"/>
      <c r="DWE168" s="183"/>
      <c r="DWF168" s="183"/>
      <c r="DWG168" s="183"/>
      <c r="DWH168" s="183"/>
      <c r="DWI168" s="183"/>
      <c r="DWJ168" s="183"/>
      <c r="DWK168" s="183"/>
      <c r="DWL168" s="183"/>
      <c r="DWM168" s="183"/>
      <c r="DWN168" s="183"/>
      <c r="DWO168" s="183"/>
      <c r="DWP168" s="183"/>
      <c r="DWQ168" s="183"/>
      <c r="DWR168" s="183"/>
      <c r="DWS168" s="183"/>
      <c r="DWT168" s="183"/>
      <c r="DWU168" s="183"/>
      <c r="DWV168" s="183"/>
      <c r="DWW168" s="183"/>
      <c r="DWX168" s="183"/>
      <c r="DWY168" s="183"/>
      <c r="DWZ168" s="183"/>
      <c r="DXA168" s="183"/>
      <c r="DXB168" s="183"/>
      <c r="DXC168" s="183"/>
      <c r="DXD168" s="183"/>
      <c r="DXE168" s="183"/>
      <c r="DXF168" s="183"/>
      <c r="DXG168" s="183"/>
      <c r="DXH168" s="183"/>
      <c r="DXI168" s="183"/>
      <c r="DXJ168" s="183"/>
      <c r="DXK168" s="183"/>
      <c r="DXL168" s="183"/>
      <c r="DXM168" s="183"/>
      <c r="DXN168" s="183"/>
      <c r="DXO168" s="183"/>
      <c r="DXP168" s="183"/>
      <c r="DXQ168" s="183"/>
      <c r="DXR168" s="183"/>
      <c r="DXS168" s="183"/>
      <c r="DXT168" s="183"/>
      <c r="DXU168" s="183"/>
      <c r="DXV168" s="183"/>
      <c r="DXW168" s="183"/>
      <c r="DXX168" s="183"/>
      <c r="DXY168" s="183"/>
      <c r="DXZ168" s="183"/>
      <c r="DYA168" s="183"/>
      <c r="DYB168" s="183"/>
      <c r="DYC168" s="183"/>
      <c r="DYD168" s="183"/>
      <c r="DYE168" s="183"/>
      <c r="DYF168" s="183"/>
      <c r="DYG168" s="183"/>
      <c r="DYH168" s="183"/>
      <c r="DYI168" s="183"/>
      <c r="DYJ168" s="183"/>
      <c r="DYK168" s="183"/>
      <c r="DYL168" s="183"/>
      <c r="DYM168" s="183"/>
      <c r="DYN168" s="183"/>
      <c r="DYO168" s="183"/>
      <c r="DYP168" s="183"/>
      <c r="DYQ168" s="183"/>
      <c r="DYR168" s="183"/>
      <c r="DYS168" s="183"/>
      <c r="DYT168" s="183"/>
      <c r="DYU168" s="183"/>
      <c r="DYV168" s="183"/>
      <c r="DYW168" s="183"/>
      <c r="DYX168" s="183"/>
      <c r="DYY168" s="183"/>
      <c r="DYZ168" s="183"/>
      <c r="DZA168" s="183"/>
      <c r="DZB168" s="183"/>
      <c r="DZC168" s="183"/>
      <c r="DZD168" s="183"/>
      <c r="DZE168" s="183"/>
      <c r="DZF168" s="183"/>
      <c r="DZG168" s="183"/>
      <c r="DZH168" s="183"/>
      <c r="DZI168" s="183"/>
      <c r="DZJ168" s="183"/>
      <c r="DZK168" s="183"/>
      <c r="DZL168" s="183"/>
      <c r="DZM168" s="183"/>
      <c r="DZN168" s="183"/>
      <c r="DZO168" s="183"/>
      <c r="DZP168" s="183"/>
      <c r="DZQ168" s="183"/>
      <c r="DZR168" s="183"/>
      <c r="DZS168" s="183"/>
      <c r="DZT168" s="183"/>
      <c r="DZU168" s="183"/>
      <c r="DZV168" s="183"/>
      <c r="DZW168" s="183"/>
      <c r="DZX168" s="183"/>
      <c r="DZY168" s="183"/>
      <c r="DZZ168" s="183"/>
      <c r="EAA168" s="183"/>
      <c r="EAB168" s="183"/>
      <c r="EAC168" s="183"/>
      <c r="EAD168" s="183"/>
      <c r="EAE168" s="183"/>
      <c r="EAF168" s="183"/>
      <c r="EAG168" s="183"/>
      <c r="EAH168" s="183"/>
      <c r="EAI168" s="183"/>
      <c r="EAJ168" s="183"/>
      <c r="EAK168" s="183"/>
      <c r="EAL168" s="183"/>
      <c r="EAM168" s="183"/>
      <c r="EAN168" s="183"/>
      <c r="EAO168" s="183"/>
      <c r="EAP168" s="183"/>
      <c r="EAQ168" s="183"/>
      <c r="EAR168" s="183"/>
      <c r="EAS168" s="183"/>
      <c r="EAT168" s="183"/>
      <c r="EAU168" s="183"/>
      <c r="EAV168" s="183"/>
      <c r="EAW168" s="183"/>
      <c r="EAX168" s="183"/>
      <c r="EAY168" s="183"/>
      <c r="EAZ168" s="183"/>
      <c r="EBA168" s="183"/>
      <c r="EBB168" s="183"/>
      <c r="EBC168" s="183"/>
      <c r="EBD168" s="183"/>
      <c r="EBE168" s="183"/>
      <c r="EBF168" s="183"/>
      <c r="EBG168" s="183"/>
      <c r="EBH168" s="183"/>
      <c r="EBI168" s="183"/>
      <c r="EBJ168" s="183"/>
      <c r="EBK168" s="183"/>
      <c r="EBL168" s="183"/>
      <c r="EBM168" s="183"/>
      <c r="EBN168" s="183"/>
      <c r="EBO168" s="183"/>
      <c r="EBP168" s="183"/>
      <c r="EBQ168" s="183"/>
      <c r="EBR168" s="183"/>
      <c r="EBS168" s="183"/>
      <c r="EBT168" s="183"/>
      <c r="EBU168" s="183"/>
      <c r="EBV168" s="183"/>
      <c r="EBW168" s="183"/>
      <c r="EBX168" s="183"/>
      <c r="EBY168" s="183"/>
      <c r="EBZ168" s="183"/>
      <c r="ECA168" s="183"/>
      <c r="ECB168" s="183"/>
      <c r="ECC168" s="183"/>
      <c r="ECD168" s="183"/>
      <c r="ECE168" s="183"/>
      <c r="ECF168" s="183"/>
      <c r="ECG168" s="183"/>
      <c r="ECH168" s="183"/>
      <c r="ECI168" s="183"/>
      <c r="ECJ168" s="183"/>
      <c r="ECK168" s="183"/>
      <c r="ECL168" s="183"/>
      <c r="ECM168" s="183"/>
      <c r="ECN168" s="183"/>
      <c r="ECO168" s="183"/>
      <c r="ECP168" s="183"/>
      <c r="ECQ168" s="183"/>
      <c r="ECR168" s="183"/>
      <c r="ECS168" s="183"/>
      <c r="ECT168" s="183"/>
      <c r="ECU168" s="183"/>
      <c r="ECV168" s="183"/>
      <c r="ECW168" s="183"/>
      <c r="ECX168" s="183"/>
      <c r="ECY168" s="183"/>
      <c r="ECZ168" s="183"/>
      <c r="EDA168" s="183"/>
      <c r="EDB168" s="183"/>
      <c r="EDC168" s="183"/>
      <c r="EDD168" s="183"/>
      <c r="EDE168" s="183"/>
      <c r="EDF168" s="183"/>
      <c r="EDG168" s="183"/>
      <c r="EDH168" s="183"/>
      <c r="EDI168" s="183"/>
      <c r="EDJ168" s="183"/>
      <c r="EDK168" s="183"/>
      <c r="EDL168" s="183"/>
      <c r="EDM168" s="183"/>
      <c r="EDN168" s="183"/>
      <c r="EDO168" s="183"/>
      <c r="EDP168" s="183"/>
      <c r="EDQ168" s="183"/>
      <c r="EDR168" s="183"/>
      <c r="EDS168" s="183"/>
      <c r="EDT168" s="183"/>
      <c r="EDU168" s="183"/>
      <c r="EDV168" s="183"/>
      <c r="EDW168" s="183"/>
      <c r="EDX168" s="183"/>
      <c r="EDY168" s="183"/>
      <c r="EDZ168" s="183"/>
      <c r="EEA168" s="183"/>
      <c r="EEB168" s="183"/>
      <c r="EEC168" s="183"/>
      <c r="EED168" s="183"/>
      <c r="EEE168" s="183"/>
      <c r="EEF168" s="183"/>
      <c r="EEG168" s="183"/>
      <c r="EEH168" s="183"/>
      <c r="EEI168" s="183"/>
      <c r="EEJ168" s="183"/>
      <c r="EEK168" s="183"/>
      <c r="EEL168" s="183"/>
      <c r="EEM168" s="183"/>
      <c r="EEN168" s="183"/>
      <c r="EEO168" s="183"/>
      <c r="EEP168" s="183"/>
      <c r="EEQ168" s="183"/>
      <c r="EER168" s="183"/>
      <c r="EES168" s="183"/>
      <c r="EET168" s="183"/>
      <c r="EEU168" s="183"/>
      <c r="EEV168" s="183"/>
      <c r="EEW168" s="183"/>
      <c r="EEX168" s="183"/>
      <c r="EEY168" s="183"/>
      <c r="EEZ168" s="183"/>
      <c r="EFA168" s="183"/>
      <c r="EFB168" s="183"/>
      <c r="EFC168" s="183"/>
      <c r="EFD168" s="183"/>
      <c r="EFE168" s="183"/>
      <c r="EFF168" s="183"/>
      <c r="EFG168" s="183"/>
      <c r="EFH168" s="183"/>
      <c r="EFI168" s="183"/>
      <c r="EFJ168" s="183"/>
      <c r="EFK168" s="183"/>
      <c r="EFL168" s="183"/>
      <c r="EFM168" s="183"/>
      <c r="EFN168" s="183"/>
      <c r="EFO168" s="183"/>
      <c r="EFP168" s="183"/>
      <c r="EFQ168" s="183"/>
      <c r="EFR168" s="183"/>
      <c r="EFS168" s="183"/>
      <c r="EFT168" s="183"/>
      <c r="EFU168" s="183"/>
      <c r="EFV168" s="183"/>
      <c r="EFW168" s="183"/>
      <c r="EFX168" s="183"/>
      <c r="EFY168" s="183"/>
      <c r="EFZ168" s="183"/>
      <c r="EGA168" s="183"/>
      <c r="EGB168" s="183"/>
      <c r="EGC168" s="183"/>
      <c r="EGD168" s="183"/>
      <c r="EGE168" s="183"/>
      <c r="EGF168" s="183"/>
      <c r="EGG168" s="183"/>
      <c r="EGH168" s="183"/>
      <c r="EGI168" s="183"/>
      <c r="EGJ168" s="183"/>
      <c r="EGK168" s="183"/>
      <c r="EGL168" s="183"/>
      <c r="EGM168" s="183"/>
      <c r="EGN168" s="183"/>
      <c r="EGO168" s="183"/>
      <c r="EGP168" s="183"/>
      <c r="EGQ168" s="183"/>
      <c r="EGR168" s="183"/>
      <c r="EGS168" s="183"/>
      <c r="EGT168" s="183"/>
      <c r="EGU168" s="183"/>
      <c r="EGV168" s="183"/>
      <c r="EGW168" s="183"/>
      <c r="EGX168" s="183"/>
      <c r="EGY168" s="183"/>
      <c r="EGZ168" s="183"/>
      <c r="EHA168" s="183"/>
      <c r="EHB168" s="183"/>
      <c r="EHC168" s="183"/>
      <c r="EHD168" s="183"/>
      <c r="EHE168" s="183"/>
      <c r="EHF168" s="183"/>
      <c r="EHG168" s="183"/>
      <c r="EHH168" s="183"/>
      <c r="EHI168" s="183"/>
      <c r="EHJ168" s="183"/>
      <c r="EHK168" s="183"/>
      <c r="EHL168" s="183"/>
      <c r="EHM168" s="183"/>
      <c r="EHN168" s="183"/>
      <c r="EHO168" s="183"/>
      <c r="EHP168" s="183"/>
      <c r="EHQ168" s="183"/>
      <c r="EHR168" s="183"/>
      <c r="EHS168" s="183"/>
      <c r="EHT168" s="183"/>
      <c r="EHU168" s="183"/>
      <c r="EHV168" s="183"/>
      <c r="EHW168" s="183"/>
      <c r="EHX168" s="183"/>
      <c r="EHY168" s="183"/>
      <c r="EHZ168" s="183"/>
      <c r="EIA168" s="183"/>
      <c r="EIB168" s="183"/>
      <c r="EIC168" s="183"/>
      <c r="EID168" s="183"/>
      <c r="EIE168" s="183"/>
      <c r="EIF168" s="183"/>
      <c r="EIG168" s="183"/>
      <c r="EIH168" s="183"/>
      <c r="EII168" s="183"/>
      <c r="EIJ168" s="183"/>
      <c r="EIK168" s="183"/>
      <c r="EIL168" s="183"/>
      <c r="EIM168" s="183"/>
      <c r="EIN168" s="183"/>
      <c r="EIO168" s="183"/>
      <c r="EIP168" s="183"/>
      <c r="EIQ168" s="183"/>
      <c r="EIR168" s="183"/>
      <c r="EIS168" s="183"/>
      <c r="EIT168" s="183"/>
      <c r="EIU168" s="183"/>
      <c r="EIV168" s="183"/>
      <c r="EIW168" s="183"/>
      <c r="EIX168" s="183"/>
      <c r="EIY168" s="183"/>
      <c r="EIZ168" s="183"/>
      <c r="EJA168" s="183"/>
      <c r="EJB168" s="183"/>
      <c r="EJC168" s="183"/>
      <c r="EJD168" s="183"/>
      <c r="EJE168" s="183"/>
      <c r="EJF168" s="183"/>
      <c r="EJG168" s="183"/>
      <c r="EJH168" s="183"/>
      <c r="EJI168" s="183"/>
      <c r="EJJ168" s="183"/>
      <c r="EJK168" s="183"/>
      <c r="EJL168" s="183"/>
      <c r="EJM168" s="183"/>
      <c r="EJN168" s="183"/>
      <c r="EJO168" s="183"/>
      <c r="EJP168" s="183"/>
      <c r="EJQ168" s="183"/>
      <c r="EJR168" s="183"/>
      <c r="EJS168" s="183"/>
      <c r="EJT168" s="183"/>
      <c r="EJU168" s="183"/>
      <c r="EJV168" s="183"/>
      <c r="EJW168" s="183"/>
      <c r="EJX168" s="183"/>
      <c r="EJY168" s="183"/>
      <c r="EJZ168" s="183"/>
      <c r="EKA168" s="183"/>
      <c r="EKB168" s="183"/>
      <c r="EKC168" s="183"/>
      <c r="EKD168" s="183"/>
      <c r="EKE168" s="183"/>
      <c r="EKF168" s="183"/>
      <c r="EKG168" s="183"/>
      <c r="EKH168" s="183"/>
      <c r="EKI168" s="183"/>
      <c r="EKJ168" s="183"/>
      <c r="EKK168" s="183"/>
      <c r="EKL168" s="183"/>
      <c r="EKM168" s="183"/>
      <c r="EKN168" s="183"/>
      <c r="EKO168" s="183"/>
      <c r="EKP168" s="183"/>
      <c r="EKQ168" s="183"/>
      <c r="EKR168" s="183"/>
      <c r="EKS168" s="183"/>
      <c r="EKT168" s="183"/>
      <c r="EKU168" s="183"/>
      <c r="EKV168" s="183"/>
      <c r="EKW168" s="183"/>
      <c r="EKX168" s="183"/>
      <c r="EKY168" s="183"/>
      <c r="EKZ168" s="183"/>
      <c r="ELA168" s="183"/>
      <c r="ELB168" s="183"/>
      <c r="ELC168" s="183"/>
      <c r="ELD168" s="183"/>
      <c r="ELE168" s="183"/>
      <c r="ELF168" s="183"/>
      <c r="ELG168" s="183"/>
      <c r="ELH168" s="183"/>
      <c r="ELI168" s="183"/>
      <c r="ELJ168" s="183"/>
      <c r="ELK168" s="183"/>
      <c r="ELL168" s="183"/>
      <c r="ELM168" s="183"/>
      <c r="ELN168" s="183"/>
      <c r="ELO168" s="183"/>
      <c r="ELP168" s="183"/>
      <c r="ELQ168" s="183"/>
      <c r="ELR168" s="183"/>
      <c r="ELS168" s="183"/>
      <c r="ELT168" s="183"/>
      <c r="ELU168" s="183"/>
      <c r="ELV168" s="183"/>
      <c r="ELW168" s="183"/>
      <c r="ELX168" s="183"/>
      <c r="ELY168" s="183"/>
      <c r="ELZ168" s="183"/>
      <c r="EMA168" s="183"/>
      <c r="EMB168" s="183"/>
      <c r="EMC168" s="183"/>
      <c r="EMD168" s="183"/>
      <c r="EME168" s="183"/>
      <c r="EMF168" s="183"/>
      <c r="EMG168" s="183"/>
      <c r="EMH168" s="183"/>
      <c r="EMI168" s="183"/>
      <c r="EMJ168" s="183"/>
      <c r="EMK168" s="183"/>
      <c r="EML168" s="183"/>
      <c r="EMM168" s="183"/>
      <c r="EMN168" s="183"/>
      <c r="EMO168" s="183"/>
      <c r="EMP168" s="183"/>
      <c r="EMQ168" s="183"/>
      <c r="EMR168" s="183"/>
      <c r="EMS168" s="183"/>
      <c r="EMT168" s="183"/>
      <c r="EMU168" s="183"/>
      <c r="EMV168" s="183"/>
      <c r="EMW168" s="183"/>
      <c r="EMX168" s="183"/>
      <c r="EMY168" s="183"/>
      <c r="EMZ168" s="183"/>
      <c r="ENA168" s="183"/>
      <c r="ENB168" s="183"/>
      <c r="ENC168" s="183"/>
      <c r="END168" s="183"/>
      <c r="ENE168" s="183"/>
      <c r="ENF168" s="183"/>
      <c r="ENG168" s="183"/>
      <c r="ENH168" s="183"/>
      <c r="ENI168" s="183"/>
      <c r="ENJ168" s="183"/>
      <c r="ENK168" s="183"/>
      <c r="ENL168" s="183"/>
      <c r="ENM168" s="183"/>
      <c r="ENN168" s="183"/>
      <c r="ENO168" s="183"/>
      <c r="ENP168" s="183"/>
      <c r="ENQ168" s="183"/>
      <c r="ENR168" s="183"/>
      <c r="ENS168" s="183"/>
      <c r="ENT168" s="183"/>
      <c r="ENU168" s="183"/>
      <c r="ENV168" s="183"/>
      <c r="ENW168" s="183"/>
      <c r="ENX168" s="183"/>
      <c r="ENY168" s="183"/>
      <c r="ENZ168" s="183"/>
      <c r="EOA168" s="183"/>
      <c r="EOB168" s="183"/>
      <c r="EOC168" s="183"/>
      <c r="EOD168" s="183"/>
      <c r="EOE168" s="183"/>
      <c r="EOF168" s="183"/>
      <c r="EOG168" s="183"/>
      <c r="EOH168" s="183"/>
      <c r="EOI168" s="183"/>
      <c r="EOJ168" s="183"/>
      <c r="EOK168" s="183"/>
      <c r="EOL168" s="183"/>
      <c r="EOM168" s="183"/>
      <c r="EON168" s="183"/>
      <c r="EOO168" s="183"/>
      <c r="EOP168" s="183"/>
      <c r="EOQ168" s="183"/>
      <c r="EOR168" s="183"/>
      <c r="EOS168" s="183"/>
      <c r="EOT168" s="183"/>
      <c r="EOU168" s="183"/>
      <c r="EOV168" s="183"/>
      <c r="EOW168" s="183"/>
      <c r="EOX168" s="183"/>
      <c r="EOY168" s="183"/>
      <c r="EOZ168" s="183"/>
      <c r="EPA168" s="183"/>
      <c r="EPB168" s="183"/>
      <c r="EPC168" s="183"/>
      <c r="EPD168" s="183"/>
      <c r="EPE168" s="183"/>
      <c r="EPF168" s="183"/>
      <c r="EPG168" s="183"/>
      <c r="EPH168" s="183"/>
      <c r="EPI168" s="183"/>
      <c r="EPJ168" s="183"/>
      <c r="EPK168" s="183"/>
      <c r="EPL168" s="183"/>
      <c r="EPM168" s="183"/>
      <c r="EPN168" s="183"/>
      <c r="EPO168" s="183"/>
      <c r="EPP168" s="183"/>
      <c r="EPQ168" s="183"/>
      <c r="EPR168" s="183"/>
      <c r="EPS168" s="183"/>
      <c r="EPT168" s="183"/>
      <c r="EPU168" s="183"/>
      <c r="EPV168" s="183"/>
      <c r="EPW168" s="183"/>
      <c r="EPX168" s="183"/>
      <c r="EPY168" s="183"/>
      <c r="EPZ168" s="183"/>
      <c r="EQA168" s="183"/>
      <c r="EQB168" s="183"/>
      <c r="EQC168" s="183"/>
      <c r="EQD168" s="183"/>
      <c r="EQE168" s="183"/>
      <c r="EQF168" s="183"/>
      <c r="EQG168" s="183"/>
      <c r="EQH168" s="183"/>
      <c r="EQI168" s="183"/>
      <c r="EQJ168" s="183"/>
      <c r="EQK168" s="183"/>
      <c r="EQL168" s="183"/>
      <c r="EQM168" s="183"/>
      <c r="EQN168" s="183"/>
      <c r="EQO168" s="183"/>
      <c r="EQP168" s="183"/>
      <c r="EQQ168" s="183"/>
      <c r="EQR168" s="183"/>
      <c r="EQS168" s="183"/>
      <c r="EQT168" s="183"/>
      <c r="EQU168" s="183"/>
      <c r="EQV168" s="183"/>
      <c r="EQW168" s="183"/>
      <c r="EQX168" s="183"/>
      <c r="EQY168" s="183"/>
      <c r="EQZ168" s="183"/>
      <c r="ERA168" s="183"/>
      <c r="ERB168" s="183"/>
      <c r="ERC168" s="183"/>
      <c r="ERD168" s="183"/>
      <c r="ERE168" s="183"/>
      <c r="ERF168" s="183"/>
      <c r="ERG168" s="183"/>
      <c r="ERH168" s="183"/>
      <c r="ERI168" s="183"/>
      <c r="ERJ168" s="183"/>
      <c r="ERK168" s="183"/>
      <c r="ERL168" s="183"/>
      <c r="ERM168" s="183"/>
      <c r="ERN168" s="183"/>
      <c r="ERO168" s="183"/>
      <c r="ERP168" s="183"/>
      <c r="ERQ168" s="183"/>
      <c r="ERR168" s="183"/>
      <c r="ERS168" s="183"/>
      <c r="ERT168" s="183"/>
      <c r="ERU168" s="183"/>
      <c r="ERV168" s="183"/>
      <c r="ERW168" s="183"/>
      <c r="ERX168" s="183"/>
      <c r="ERY168" s="183"/>
      <c r="ERZ168" s="183"/>
      <c r="ESA168" s="183"/>
      <c r="ESB168" s="183"/>
      <c r="ESC168" s="183"/>
      <c r="ESD168" s="183"/>
      <c r="ESE168" s="183"/>
      <c r="ESF168" s="183"/>
      <c r="ESG168" s="183"/>
      <c r="ESH168" s="183"/>
      <c r="ESI168" s="183"/>
      <c r="ESJ168" s="183"/>
      <c r="ESK168" s="183"/>
      <c r="ESL168" s="183"/>
      <c r="ESM168" s="183"/>
      <c r="ESN168" s="183"/>
      <c r="ESO168" s="183"/>
      <c r="ESP168" s="183"/>
      <c r="ESQ168" s="183"/>
      <c r="ESR168" s="183"/>
      <c r="ESS168" s="183"/>
      <c r="EST168" s="183"/>
      <c r="ESU168" s="183"/>
      <c r="ESV168" s="183"/>
      <c r="ESW168" s="183"/>
      <c r="ESX168" s="183"/>
      <c r="ESY168" s="183"/>
      <c r="ESZ168" s="183"/>
      <c r="ETA168" s="183"/>
      <c r="ETB168" s="183"/>
      <c r="ETC168" s="183"/>
      <c r="ETD168" s="183"/>
      <c r="ETE168" s="183"/>
      <c r="ETF168" s="183"/>
      <c r="ETG168" s="183"/>
      <c r="ETH168" s="183"/>
      <c r="ETI168" s="183"/>
      <c r="ETJ168" s="183"/>
      <c r="ETK168" s="183"/>
      <c r="ETL168" s="183"/>
      <c r="ETM168" s="183"/>
      <c r="ETN168" s="183"/>
      <c r="ETO168" s="183"/>
      <c r="ETP168" s="183"/>
      <c r="ETQ168" s="183"/>
      <c r="ETR168" s="183"/>
      <c r="ETS168" s="183"/>
      <c r="ETT168" s="183"/>
      <c r="ETU168" s="183"/>
      <c r="ETV168" s="183"/>
      <c r="ETW168" s="183"/>
      <c r="ETX168" s="183"/>
      <c r="ETY168" s="183"/>
      <c r="ETZ168" s="183"/>
      <c r="EUA168" s="183"/>
      <c r="EUB168" s="183"/>
      <c r="EUC168" s="183"/>
      <c r="EUD168" s="183"/>
      <c r="EUE168" s="183"/>
      <c r="EUF168" s="183"/>
      <c r="EUG168" s="183"/>
      <c r="EUH168" s="183"/>
      <c r="EUI168" s="183"/>
      <c r="EUJ168" s="183"/>
      <c r="EUK168" s="183"/>
      <c r="EUL168" s="183"/>
      <c r="EUM168" s="183"/>
      <c r="EUN168" s="183"/>
      <c r="EUO168" s="183"/>
      <c r="EUP168" s="183"/>
      <c r="EUQ168" s="183"/>
      <c r="EUR168" s="183"/>
      <c r="EUS168" s="183"/>
      <c r="EUT168" s="183"/>
      <c r="EUU168" s="183"/>
      <c r="EUV168" s="183"/>
      <c r="EUW168" s="183"/>
      <c r="EUX168" s="183"/>
      <c r="EUY168" s="183"/>
      <c r="EUZ168" s="183"/>
      <c r="EVA168" s="183"/>
      <c r="EVB168" s="183"/>
      <c r="EVC168" s="183"/>
      <c r="EVD168" s="183"/>
      <c r="EVE168" s="183"/>
      <c r="EVF168" s="183"/>
      <c r="EVG168" s="183"/>
      <c r="EVH168" s="183"/>
      <c r="EVI168" s="183"/>
      <c r="EVJ168" s="183"/>
      <c r="EVK168" s="183"/>
      <c r="EVL168" s="183"/>
      <c r="EVM168" s="183"/>
      <c r="EVN168" s="183"/>
      <c r="EVO168" s="183"/>
      <c r="EVP168" s="183"/>
      <c r="EVQ168" s="183"/>
      <c r="EVR168" s="183"/>
      <c r="EVS168" s="183"/>
      <c r="EVT168" s="183"/>
      <c r="EVU168" s="183"/>
      <c r="EVV168" s="183"/>
      <c r="EVW168" s="183"/>
      <c r="EVX168" s="183"/>
      <c r="EVY168" s="183"/>
      <c r="EVZ168" s="183"/>
      <c r="EWA168" s="183"/>
      <c r="EWB168" s="183"/>
      <c r="EWC168" s="183"/>
      <c r="EWD168" s="183"/>
      <c r="EWE168" s="183"/>
      <c r="EWF168" s="183"/>
      <c r="EWG168" s="183"/>
      <c r="EWH168" s="183"/>
      <c r="EWI168" s="183"/>
      <c r="EWJ168" s="183"/>
      <c r="EWK168" s="183"/>
      <c r="EWL168" s="183"/>
      <c r="EWM168" s="183"/>
      <c r="EWN168" s="183"/>
      <c r="EWO168" s="183"/>
      <c r="EWP168" s="183"/>
      <c r="EWQ168" s="183"/>
      <c r="EWR168" s="183"/>
      <c r="EWS168" s="183"/>
      <c r="EWT168" s="183"/>
      <c r="EWU168" s="183"/>
      <c r="EWV168" s="183"/>
      <c r="EWW168" s="183"/>
      <c r="EWX168" s="183"/>
      <c r="EWY168" s="183"/>
      <c r="EWZ168" s="183"/>
      <c r="EXA168" s="183"/>
      <c r="EXB168" s="183"/>
      <c r="EXC168" s="183"/>
      <c r="EXD168" s="183"/>
      <c r="EXE168" s="183"/>
      <c r="EXF168" s="183"/>
      <c r="EXG168" s="183"/>
      <c r="EXH168" s="183"/>
      <c r="EXI168" s="183"/>
      <c r="EXJ168" s="183"/>
      <c r="EXK168" s="183"/>
      <c r="EXL168" s="183"/>
      <c r="EXM168" s="183"/>
      <c r="EXN168" s="183"/>
      <c r="EXO168" s="183"/>
      <c r="EXP168" s="183"/>
      <c r="EXQ168" s="183"/>
      <c r="EXR168" s="183"/>
      <c r="EXS168" s="183"/>
      <c r="EXT168" s="183"/>
      <c r="EXU168" s="183"/>
      <c r="EXV168" s="183"/>
      <c r="EXW168" s="183"/>
      <c r="EXX168" s="183"/>
      <c r="EXY168" s="183"/>
      <c r="EXZ168" s="183"/>
      <c r="EYA168" s="183"/>
      <c r="EYB168" s="183"/>
      <c r="EYC168" s="183"/>
      <c r="EYD168" s="183"/>
      <c r="EYE168" s="183"/>
      <c r="EYF168" s="183"/>
      <c r="EYG168" s="183"/>
      <c r="EYH168" s="183"/>
      <c r="EYI168" s="183"/>
      <c r="EYJ168" s="183"/>
      <c r="EYK168" s="183"/>
      <c r="EYL168" s="183"/>
      <c r="EYM168" s="183"/>
      <c r="EYN168" s="183"/>
      <c r="EYO168" s="183"/>
      <c r="EYP168" s="183"/>
      <c r="EYQ168" s="183"/>
      <c r="EYR168" s="183"/>
      <c r="EYS168" s="183"/>
      <c r="EYT168" s="183"/>
      <c r="EYU168" s="183"/>
      <c r="EYV168" s="183"/>
      <c r="EYW168" s="183"/>
      <c r="EYX168" s="183"/>
      <c r="EYY168" s="183"/>
      <c r="EYZ168" s="183"/>
      <c r="EZA168" s="183"/>
      <c r="EZB168" s="183"/>
      <c r="EZC168" s="183"/>
      <c r="EZD168" s="183"/>
      <c r="EZE168" s="183"/>
      <c r="EZF168" s="183"/>
      <c r="EZG168" s="183"/>
      <c r="EZH168" s="183"/>
      <c r="EZI168" s="183"/>
      <c r="EZJ168" s="183"/>
      <c r="EZK168" s="183"/>
      <c r="EZL168" s="183"/>
      <c r="EZM168" s="183"/>
      <c r="EZN168" s="183"/>
      <c r="EZO168" s="183"/>
      <c r="EZP168" s="183"/>
      <c r="EZQ168" s="183"/>
      <c r="EZR168" s="183"/>
      <c r="EZS168" s="183"/>
      <c r="EZT168" s="183"/>
      <c r="EZU168" s="183"/>
      <c r="EZV168" s="183"/>
      <c r="EZW168" s="183"/>
      <c r="EZX168" s="183"/>
      <c r="EZY168" s="183"/>
      <c r="EZZ168" s="183"/>
      <c r="FAA168" s="183"/>
      <c r="FAB168" s="183"/>
      <c r="FAC168" s="183"/>
      <c r="FAD168" s="183"/>
      <c r="FAE168" s="183"/>
      <c r="FAF168" s="183"/>
      <c r="FAG168" s="183"/>
      <c r="FAH168" s="183"/>
      <c r="FAI168" s="183"/>
      <c r="FAJ168" s="183"/>
      <c r="FAK168" s="183"/>
      <c r="FAL168" s="183"/>
      <c r="FAM168" s="183"/>
      <c r="FAN168" s="183"/>
      <c r="FAO168" s="183"/>
      <c r="FAP168" s="183"/>
      <c r="FAQ168" s="183"/>
      <c r="FAR168" s="183"/>
      <c r="FAS168" s="183"/>
      <c r="FAT168" s="183"/>
      <c r="FAU168" s="183"/>
      <c r="FAV168" s="183"/>
      <c r="FAW168" s="183"/>
      <c r="FAX168" s="183"/>
      <c r="FAY168" s="183"/>
      <c r="FAZ168" s="183"/>
      <c r="FBA168" s="183"/>
      <c r="FBB168" s="183"/>
      <c r="FBC168" s="183"/>
      <c r="FBD168" s="183"/>
      <c r="FBE168" s="183"/>
      <c r="FBF168" s="183"/>
      <c r="FBG168" s="183"/>
      <c r="FBH168" s="183"/>
      <c r="FBI168" s="183"/>
      <c r="FBJ168" s="183"/>
      <c r="FBK168" s="183"/>
      <c r="FBL168" s="183"/>
      <c r="FBM168" s="183"/>
      <c r="FBN168" s="183"/>
      <c r="FBO168" s="183"/>
      <c r="FBP168" s="183"/>
      <c r="FBQ168" s="183"/>
      <c r="FBR168" s="183"/>
      <c r="FBS168" s="183"/>
      <c r="FBT168" s="183"/>
      <c r="FBU168" s="183"/>
      <c r="FBV168" s="183"/>
      <c r="FBW168" s="183"/>
      <c r="FBX168" s="183"/>
      <c r="FBY168" s="183"/>
      <c r="FBZ168" s="183"/>
      <c r="FCA168" s="183"/>
      <c r="FCB168" s="183"/>
      <c r="FCC168" s="183"/>
      <c r="FCD168" s="183"/>
      <c r="FCE168" s="183"/>
      <c r="FCF168" s="183"/>
      <c r="FCG168" s="183"/>
      <c r="FCH168" s="183"/>
      <c r="FCI168" s="183"/>
      <c r="FCJ168" s="183"/>
      <c r="FCK168" s="183"/>
      <c r="FCL168" s="183"/>
      <c r="FCM168" s="183"/>
      <c r="FCN168" s="183"/>
      <c r="FCO168" s="183"/>
      <c r="FCP168" s="183"/>
      <c r="FCQ168" s="183"/>
      <c r="FCR168" s="183"/>
      <c r="FCS168" s="183"/>
      <c r="FCT168" s="183"/>
      <c r="FCU168" s="183"/>
      <c r="FCV168" s="183"/>
      <c r="FCW168" s="183"/>
      <c r="FCX168" s="183"/>
      <c r="FCY168" s="183"/>
      <c r="FCZ168" s="183"/>
      <c r="FDA168" s="183"/>
      <c r="FDB168" s="183"/>
      <c r="FDC168" s="183"/>
      <c r="FDD168" s="183"/>
      <c r="FDE168" s="183"/>
      <c r="FDF168" s="183"/>
      <c r="FDG168" s="183"/>
      <c r="FDH168" s="183"/>
      <c r="FDI168" s="183"/>
      <c r="FDJ168" s="183"/>
      <c r="FDK168" s="183"/>
      <c r="FDL168" s="183"/>
      <c r="FDM168" s="183"/>
      <c r="FDN168" s="183"/>
      <c r="FDO168" s="183"/>
      <c r="FDP168" s="183"/>
      <c r="FDQ168" s="183"/>
      <c r="FDR168" s="183"/>
      <c r="FDS168" s="183"/>
      <c r="FDT168" s="183"/>
      <c r="FDU168" s="183"/>
      <c r="FDV168" s="183"/>
      <c r="FDW168" s="183"/>
      <c r="FDX168" s="183"/>
      <c r="FDY168" s="183"/>
      <c r="FDZ168" s="183"/>
      <c r="FEA168" s="183"/>
      <c r="FEB168" s="183"/>
      <c r="FEC168" s="183"/>
      <c r="FED168" s="183"/>
      <c r="FEE168" s="183"/>
      <c r="FEF168" s="183"/>
      <c r="FEG168" s="183"/>
      <c r="FEH168" s="183"/>
      <c r="FEI168" s="183"/>
      <c r="FEJ168" s="183"/>
      <c r="FEK168" s="183"/>
      <c r="FEL168" s="183"/>
      <c r="FEM168" s="183"/>
      <c r="FEN168" s="183"/>
      <c r="FEO168" s="183"/>
      <c r="FEP168" s="183"/>
      <c r="FEQ168" s="183"/>
      <c r="FER168" s="183"/>
      <c r="FES168" s="183"/>
      <c r="FET168" s="183"/>
      <c r="FEU168" s="183"/>
      <c r="FEV168" s="183"/>
      <c r="FEW168" s="183"/>
      <c r="FEX168" s="183"/>
      <c r="FEY168" s="183"/>
      <c r="FEZ168" s="183"/>
      <c r="FFA168" s="183"/>
      <c r="FFB168" s="183"/>
      <c r="FFC168" s="183"/>
      <c r="FFD168" s="183"/>
      <c r="FFE168" s="183"/>
      <c r="FFF168" s="183"/>
      <c r="FFG168" s="183"/>
      <c r="FFH168" s="183"/>
      <c r="FFI168" s="183"/>
      <c r="FFJ168" s="183"/>
      <c r="FFK168" s="183"/>
      <c r="FFL168" s="183"/>
      <c r="FFM168" s="183"/>
      <c r="FFN168" s="183"/>
      <c r="FFO168" s="183"/>
      <c r="FFP168" s="183"/>
      <c r="FFQ168" s="183"/>
      <c r="FFR168" s="183"/>
      <c r="FFS168" s="183"/>
      <c r="FFT168" s="183"/>
      <c r="FFU168" s="183"/>
      <c r="FFV168" s="183"/>
      <c r="FFW168" s="183"/>
      <c r="FFX168" s="183"/>
      <c r="FFY168" s="183"/>
      <c r="FFZ168" s="183"/>
      <c r="FGA168" s="183"/>
      <c r="FGB168" s="183"/>
      <c r="FGC168" s="183"/>
      <c r="FGD168" s="183"/>
      <c r="FGE168" s="183"/>
      <c r="FGF168" s="183"/>
      <c r="FGG168" s="183"/>
      <c r="FGH168" s="183"/>
      <c r="FGI168" s="183"/>
      <c r="FGJ168" s="183"/>
      <c r="FGK168" s="183"/>
      <c r="FGL168" s="183"/>
      <c r="FGM168" s="183"/>
      <c r="FGN168" s="183"/>
      <c r="FGO168" s="183"/>
      <c r="FGP168" s="183"/>
      <c r="FGQ168" s="183"/>
      <c r="FGR168" s="183"/>
      <c r="FGS168" s="183"/>
      <c r="FGT168" s="183"/>
      <c r="FGU168" s="183"/>
      <c r="FGV168" s="183"/>
      <c r="FGW168" s="183"/>
      <c r="FGX168" s="183"/>
      <c r="FGY168" s="183"/>
      <c r="FGZ168" s="183"/>
      <c r="FHA168" s="183"/>
      <c r="FHB168" s="183"/>
      <c r="FHC168" s="183"/>
      <c r="FHD168" s="183"/>
      <c r="FHE168" s="183"/>
      <c r="FHF168" s="183"/>
      <c r="FHG168" s="183"/>
      <c r="FHH168" s="183"/>
      <c r="FHI168" s="183"/>
      <c r="FHJ168" s="183"/>
      <c r="FHK168" s="183"/>
      <c r="FHL168" s="183"/>
      <c r="FHM168" s="183"/>
      <c r="FHN168" s="183"/>
      <c r="FHO168" s="183"/>
      <c r="FHP168" s="183"/>
      <c r="FHQ168" s="183"/>
      <c r="FHR168" s="183"/>
      <c r="FHS168" s="183"/>
      <c r="FHT168" s="183"/>
      <c r="FHU168" s="183"/>
      <c r="FHV168" s="183"/>
      <c r="FHW168" s="183"/>
      <c r="FHX168" s="183"/>
      <c r="FHY168" s="183"/>
      <c r="FHZ168" s="183"/>
      <c r="FIA168" s="183"/>
      <c r="FIB168" s="183"/>
      <c r="FIC168" s="183"/>
      <c r="FID168" s="183"/>
      <c r="FIE168" s="183"/>
      <c r="FIF168" s="183"/>
      <c r="FIG168" s="183"/>
      <c r="FIH168" s="183"/>
      <c r="FII168" s="183"/>
      <c r="FIJ168" s="183"/>
      <c r="FIK168" s="183"/>
      <c r="FIL168" s="183"/>
      <c r="FIM168" s="183"/>
      <c r="FIN168" s="183"/>
      <c r="FIO168" s="183"/>
      <c r="FIP168" s="183"/>
      <c r="FIQ168" s="183"/>
      <c r="FIR168" s="183"/>
      <c r="FIS168" s="183"/>
      <c r="FIT168" s="183"/>
      <c r="FIU168" s="183"/>
      <c r="FIV168" s="183"/>
      <c r="FIW168" s="183"/>
      <c r="FIX168" s="183"/>
      <c r="FIY168" s="183"/>
      <c r="FIZ168" s="183"/>
      <c r="FJA168" s="183"/>
      <c r="FJB168" s="183"/>
      <c r="FJC168" s="183"/>
      <c r="FJD168" s="183"/>
      <c r="FJE168" s="183"/>
      <c r="FJF168" s="183"/>
      <c r="FJG168" s="183"/>
      <c r="FJH168" s="183"/>
      <c r="FJI168" s="183"/>
      <c r="FJJ168" s="183"/>
      <c r="FJK168" s="183"/>
      <c r="FJL168" s="183"/>
      <c r="FJM168" s="183"/>
      <c r="FJN168" s="183"/>
      <c r="FJO168" s="183"/>
      <c r="FJP168" s="183"/>
      <c r="FJQ168" s="183"/>
      <c r="FJR168" s="183"/>
      <c r="FJS168" s="183"/>
      <c r="FJT168" s="183"/>
      <c r="FJU168" s="183"/>
      <c r="FJV168" s="183"/>
      <c r="FJW168" s="183"/>
      <c r="FJX168" s="183"/>
      <c r="FJY168" s="183"/>
      <c r="FJZ168" s="183"/>
      <c r="FKA168" s="183"/>
      <c r="FKB168" s="183"/>
      <c r="FKC168" s="183"/>
      <c r="FKD168" s="183"/>
      <c r="FKE168" s="183"/>
      <c r="FKF168" s="183"/>
      <c r="FKG168" s="183"/>
      <c r="FKH168" s="183"/>
      <c r="FKI168" s="183"/>
      <c r="FKJ168" s="183"/>
      <c r="FKK168" s="183"/>
      <c r="FKL168" s="183"/>
      <c r="FKM168" s="183"/>
      <c r="FKN168" s="183"/>
      <c r="FKO168" s="183"/>
      <c r="FKP168" s="183"/>
      <c r="FKQ168" s="183"/>
      <c r="FKR168" s="183"/>
      <c r="FKS168" s="183"/>
      <c r="FKT168" s="183"/>
      <c r="FKU168" s="183"/>
      <c r="FKV168" s="183"/>
      <c r="FKW168" s="183"/>
      <c r="FKX168" s="183"/>
      <c r="FKY168" s="183"/>
      <c r="FKZ168" s="183"/>
      <c r="FLA168" s="183"/>
      <c r="FLB168" s="183"/>
      <c r="FLC168" s="183"/>
      <c r="FLD168" s="183"/>
      <c r="FLE168" s="183"/>
      <c r="FLF168" s="183"/>
      <c r="FLG168" s="183"/>
      <c r="FLH168" s="183"/>
      <c r="FLI168" s="183"/>
      <c r="FLJ168" s="183"/>
      <c r="FLK168" s="183"/>
      <c r="FLL168" s="183"/>
      <c r="FLM168" s="183"/>
      <c r="FLN168" s="183"/>
      <c r="FLO168" s="183"/>
      <c r="FLP168" s="183"/>
      <c r="FLQ168" s="183"/>
      <c r="FLR168" s="183"/>
      <c r="FLS168" s="183"/>
      <c r="FLT168" s="183"/>
      <c r="FLU168" s="183"/>
      <c r="FLV168" s="183"/>
      <c r="FLW168" s="183"/>
      <c r="FLX168" s="183"/>
      <c r="FLY168" s="183"/>
      <c r="FLZ168" s="183"/>
      <c r="FMA168" s="183"/>
      <c r="FMB168" s="183"/>
      <c r="FMC168" s="183"/>
      <c r="FMD168" s="183"/>
      <c r="FME168" s="183"/>
      <c r="FMF168" s="183"/>
      <c r="FMG168" s="183"/>
      <c r="FMH168" s="183"/>
      <c r="FMI168" s="183"/>
      <c r="FMJ168" s="183"/>
      <c r="FMK168" s="183"/>
      <c r="FML168" s="183"/>
      <c r="FMM168" s="183"/>
      <c r="FMN168" s="183"/>
      <c r="FMO168" s="183"/>
      <c r="FMP168" s="183"/>
      <c r="FMQ168" s="183"/>
      <c r="FMR168" s="183"/>
      <c r="FMS168" s="183"/>
      <c r="FMT168" s="183"/>
      <c r="FMU168" s="183"/>
      <c r="FMV168" s="183"/>
      <c r="FMW168" s="183"/>
      <c r="FMX168" s="183"/>
      <c r="FMY168" s="183"/>
      <c r="FMZ168" s="183"/>
      <c r="FNA168" s="183"/>
      <c r="FNB168" s="183"/>
      <c r="FNC168" s="183"/>
      <c r="FND168" s="183"/>
      <c r="FNE168" s="183"/>
      <c r="FNF168" s="183"/>
      <c r="FNG168" s="183"/>
      <c r="FNH168" s="183"/>
      <c r="FNI168" s="183"/>
      <c r="FNJ168" s="183"/>
      <c r="FNK168" s="183"/>
      <c r="FNL168" s="183"/>
      <c r="FNM168" s="183"/>
      <c r="FNN168" s="183"/>
      <c r="FNO168" s="183"/>
      <c r="FNP168" s="183"/>
      <c r="FNQ168" s="183"/>
      <c r="FNR168" s="183"/>
      <c r="FNS168" s="183"/>
      <c r="FNT168" s="183"/>
      <c r="FNU168" s="183"/>
      <c r="FNV168" s="183"/>
      <c r="FNW168" s="183"/>
      <c r="FNX168" s="183"/>
      <c r="FNY168" s="183"/>
      <c r="FNZ168" s="183"/>
      <c r="FOA168" s="183"/>
      <c r="FOB168" s="183"/>
      <c r="FOC168" s="183"/>
      <c r="FOD168" s="183"/>
      <c r="FOE168" s="183"/>
      <c r="FOF168" s="183"/>
      <c r="FOG168" s="183"/>
      <c r="FOH168" s="183"/>
      <c r="FOI168" s="183"/>
      <c r="FOJ168" s="183"/>
      <c r="FOK168" s="183"/>
      <c r="FOL168" s="183"/>
      <c r="FOM168" s="183"/>
      <c r="FON168" s="183"/>
      <c r="FOO168" s="183"/>
      <c r="FOP168" s="183"/>
      <c r="FOQ168" s="183"/>
      <c r="FOR168" s="183"/>
      <c r="FOS168" s="183"/>
      <c r="FOT168" s="183"/>
      <c r="FOU168" s="183"/>
      <c r="FOV168" s="183"/>
      <c r="FOW168" s="183"/>
      <c r="FOX168" s="183"/>
      <c r="FOY168" s="183"/>
      <c r="FOZ168" s="183"/>
      <c r="FPA168" s="183"/>
      <c r="FPB168" s="183"/>
      <c r="FPC168" s="183"/>
      <c r="FPD168" s="183"/>
      <c r="FPE168" s="183"/>
      <c r="FPF168" s="183"/>
      <c r="FPG168" s="183"/>
      <c r="FPH168" s="183"/>
      <c r="FPI168" s="183"/>
      <c r="FPJ168" s="183"/>
      <c r="FPK168" s="183"/>
      <c r="FPL168" s="183"/>
      <c r="FPM168" s="183"/>
      <c r="FPN168" s="183"/>
      <c r="FPO168" s="183"/>
      <c r="FPP168" s="183"/>
      <c r="FPQ168" s="183"/>
      <c r="FPR168" s="183"/>
      <c r="FPS168" s="183"/>
      <c r="FPT168" s="183"/>
      <c r="FPU168" s="183"/>
      <c r="FPV168" s="183"/>
      <c r="FPW168" s="183"/>
      <c r="FPX168" s="183"/>
      <c r="FPY168" s="183"/>
      <c r="FPZ168" s="183"/>
      <c r="FQA168" s="183"/>
      <c r="FQB168" s="183"/>
      <c r="FQC168" s="183"/>
      <c r="FQD168" s="183"/>
      <c r="FQE168" s="183"/>
      <c r="FQF168" s="183"/>
      <c r="FQG168" s="183"/>
      <c r="FQH168" s="183"/>
      <c r="FQI168" s="183"/>
      <c r="FQJ168" s="183"/>
      <c r="FQK168" s="183"/>
      <c r="FQL168" s="183"/>
      <c r="FQM168" s="183"/>
      <c r="FQN168" s="183"/>
      <c r="FQO168" s="183"/>
      <c r="FQP168" s="183"/>
      <c r="FQQ168" s="183"/>
      <c r="FQR168" s="183"/>
      <c r="FQS168" s="183"/>
      <c r="FQT168" s="183"/>
      <c r="FQU168" s="183"/>
      <c r="FQV168" s="183"/>
      <c r="FQW168" s="183"/>
      <c r="FQX168" s="183"/>
      <c r="FQY168" s="183"/>
      <c r="FQZ168" s="183"/>
      <c r="FRA168" s="183"/>
      <c r="FRB168" s="183"/>
      <c r="FRC168" s="183"/>
      <c r="FRD168" s="183"/>
      <c r="FRE168" s="183"/>
      <c r="FRF168" s="183"/>
      <c r="FRG168" s="183"/>
      <c r="FRH168" s="183"/>
      <c r="FRI168" s="183"/>
      <c r="FRJ168" s="183"/>
      <c r="FRK168" s="183"/>
      <c r="FRL168" s="183"/>
      <c r="FRM168" s="183"/>
      <c r="FRN168" s="183"/>
      <c r="FRO168" s="183"/>
      <c r="FRP168" s="183"/>
      <c r="FRQ168" s="183"/>
      <c r="FRR168" s="183"/>
      <c r="FRS168" s="183"/>
      <c r="FRT168" s="183"/>
      <c r="FRU168" s="183"/>
      <c r="FRV168" s="183"/>
      <c r="FRW168" s="183"/>
      <c r="FRX168" s="183"/>
      <c r="FRY168" s="183"/>
      <c r="FRZ168" s="183"/>
      <c r="FSA168" s="183"/>
      <c r="FSB168" s="183"/>
      <c r="FSC168" s="183"/>
      <c r="FSD168" s="183"/>
      <c r="FSE168" s="183"/>
      <c r="FSF168" s="183"/>
      <c r="FSG168" s="183"/>
      <c r="FSH168" s="183"/>
      <c r="FSI168" s="183"/>
      <c r="FSJ168" s="183"/>
      <c r="FSK168" s="183"/>
      <c r="FSL168" s="183"/>
      <c r="FSM168" s="183"/>
      <c r="FSN168" s="183"/>
      <c r="FSO168" s="183"/>
      <c r="FSP168" s="183"/>
      <c r="FSQ168" s="183"/>
      <c r="FSR168" s="183"/>
      <c r="FSS168" s="183"/>
      <c r="FST168" s="183"/>
      <c r="FSU168" s="183"/>
      <c r="FSV168" s="183"/>
      <c r="FSW168" s="183"/>
      <c r="FSX168" s="183"/>
      <c r="FSY168" s="183"/>
      <c r="FSZ168" s="183"/>
      <c r="FTA168" s="183"/>
      <c r="FTB168" s="183"/>
      <c r="FTC168" s="183"/>
      <c r="FTD168" s="183"/>
      <c r="FTE168" s="183"/>
      <c r="FTF168" s="183"/>
      <c r="FTG168" s="183"/>
      <c r="FTH168" s="183"/>
      <c r="FTI168" s="183"/>
      <c r="FTJ168" s="183"/>
      <c r="FTK168" s="183"/>
      <c r="FTL168" s="183"/>
      <c r="FTM168" s="183"/>
      <c r="FTN168" s="183"/>
      <c r="FTO168" s="183"/>
      <c r="FTP168" s="183"/>
      <c r="FTQ168" s="183"/>
      <c r="FTR168" s="183"/>
      <c r="FTS168" s="183"/>
      <c r="FTT168" s="183"/>
      <c r="FTU168" s="183"/>
      <c r="FTV168" s="183"/>
      <c r="FTW168" s="183"/>
      <c r="FTX168" s="183"/>
      <c r="FTY168" s="183"/>
      <c r="FTZ168" s="183"/>
      <c r="FUA168" s="183"/>
      <c r="FUB168" s="183"/>
      <c r="FUC168" s="183"/>
      <c r="FUD168" s="183"/>
      <c r="FUE168" s="183"/>
      <c r="FUF168" s="183"/>
      <c r="FUG168" s="183"/>
      <c r="FUH168" s="183"/>
      <c r="FUI168" s="183"/>
      <c r="FUJ168" s="183"/>
      <c r="FUK168" s="183"/>
      <c r="FUL168" s="183"/>
      <c r="FUM168" s="183"/>
      <c r="FUN168" s="183"/>
      <c r="FUO168" s="183"/>
      <c r="FUP168" s="183"/>
      <c r="FUQ168" s="183"/>
      <c r="FUR168" s="183"/>
      <c r="FUS168" s="183"/>
      <c r="FUT168" s="183"/>
      <c r="FUU168" s="183"/>
      <c r="FUV168" s="183"/>
      <c r="FUW168" s="183"/>
      <c r="FUX168" s="183"/>
      <c r="FUY168" s="183"/>
      <c r="FUZ168" s="183"/>
      <c r="FVA168" s="183"/>
      <c r="FVB168" s="183"/>
      <c r="FVC168" s="183"/>
      <c r="FVD168" s="183"/>
      <c r="FVE168" s="183"/>
      <c r="FVF168" s="183"/>
      <c r="FVG168" s="183"/>
      <c r="FVH168" s="183"/>
      <c r="FVI168" s="183"/>
      <c r="FVJ168" s="183"/>
      <c r="FVK168" s="183"/>
      <c r="FVL168" s="183"/>
      <c r="FVM168" s="183"/>
      <c r="FVN168" s="183"/>
      <c r="FVO168" s="183"/>
      <c r="FVP168" s="183"/>
      <c r="FVQ168" s="183"/>
      <c r="FVR168" s="183"/>
      <c r="FVS168" s="183"/>
      <c r="FVT168" s="183"/>
      <c r="FVU168" s="183"/>
      <c r="FVV168" s="183"/>
      <c r="FVW168" s="183"/>
      <c r="FVX168" s="183"/>
      <c r="FVY168" s="183"/>
      <c r="FVZ168" s="183"/>
      <c r="FWA168" s="183"/>
      <c r="FWB168" s="183"/>
      <c r="FWC168" s="183"/>
      <c r="FWD168" s="183"/>
      <c r="FWE168" s="183"/>
      <c r="FWF168" s="183"/>
      <c r="FWG168" s="183"/>
      <c r="FWH168" s="183"/>
      <c r="FWI168" s="183"/>
      <c r="FWJ168" s="183"/>
      <c r="FWK168" s="183"/>
      <c r="FWL168" s="183"/>
      <c r="FWM168" s="183"/>
      <c r="FWN168" s="183"/>
      <c r="FWO168" s="183"/>
      <c r="FWP168" s="183"/>
      <c r="FWQ168" s="183"/>
      <c r="FWR168" s="183"/>
      <c r="FWS168" s="183"/>
      <c r="FWT168" s="183"/>
      <c r="FWU168" s="183"/>
      <c r="FWV168" s="183"/>
      <c r="FWW168" s="183"/>
      <c r="FWX168" s="183"/>
      <c r="FWY168" s="183"/>
      <c r="FWZ168" s="183"/>
      <c r="FXA168" s="183"/>
      <c r="FXB168" s="183"/>
      <c r="FXC168" s="183"/>
      <c r="FXD168" s="183"/>
      <c r="FXE168" s="183"/>
      <c r="FXF168" s="183"/>
      <c r="FXG168" s="183"/>
      <c r="FXH168" s="183"/>
      <c r="FXI168" s="183"/>
      <c r="FXJ168" s="183"/>
      <c r="FXK168" s="183"/>
      <c r="FXL168" s="183"/>
      <c r="FXM168" s="183"/>
      <c r="FXN168" s="183"/>
      <c r="FXO168" s="183"/>
      <c r="FXP168" s="183"/>
      <c r="FXQ168" s="183"/>
      <c r="FXR168" s="183"/>
      <c r="FXS168" s="183"/>
      <c r="FXT168" s="183"/>
      <c r="FXU168" s="183"/>
      <c r="FXV168" s="183"/>
      <c r="FXW168" s="183"/>
      <c r="FXX168" s="183"/>
      <c r="FXY168" s="183"/>
      <c r="FXZ168" s="183"/>
      <c r="FYA168" s="183"/>
      <c r="FYB168" s="183"/>
      <c r="FYC168" s="183"/>
      <c r="FYD168" s="183"/>
      <c r="FYE168" s="183"/>
      <c r="FYF168" s="183"/>
      <c r="FYG168" s="183"/>
      <c r="FYH168" s="183"/>
      <c r="FYI168" s="183"/>
      <c r="FYJ168" s="183"/>
      <c r="FYK168" s="183"/>
      <c r="FYL168" s="183"/>
      <c r="FYM168" s="183"/>
      <c r="FYN168" s="183"/>
      <c r="FYO168" s="183"/>
      <c r="FYP168" s="183"/>
      <c r="FYQ168" s="183"/>
      <c r="FYR168" s="183"/>
      <c r="FYS168" s="183"/>
      <c r="FYT168" s="183"/>
      <c r="FYU168" s="183"/>
      <c r="FYV168" s="183"/>
      <c r="FYW168" s="183"/>
      <c r="FYX168" s="183"/>
      <c r="FYY168" s="183"/>
      <c r="FYZ168" s="183"/>
      <c r="FZA168" s="183"/>
      <c r="FZB168" s="183"/>
      <c r="FZC168" s="183"/>
      <c r="FZD168" s="183"/>
      <c r="FZE168" s="183"/>
      <c r="FZF168" s="183"/>
      <c r="FZG168" s="183"/>
      <c r="FZH168" s="183"/>
      <c r="FZI168" s="183"/>
      <c r="FZJ168" s="183"/>
      <c r="FZK168" s="183"/>
      <c r="FZL168" s="183"/>
      <c r="FZM168" s="183"/>
      <c r="FZN168" s="183"/>
      <c r="FZO168" s="183"/>
      <c r="FZP168" s="183"/>
      <c r="FZQ168" s="183"/>
      <c r="FZR168" s="183"/>
      <c r="FZS168" s="183"/>
      <c r="FZT168" s="183"/>
      <c r="FZU168" s="183"/>
      <c r="FZV168" s="183"/>
      <c r="FZW168" s="183"/>
      <c r="FZX168" s="183"/>
      <c r="FZY168" s="183"/>
      <c r="FZZ168" s="183"/>
      <c r="GAA168" s="183"/>
      <c r="GAB168" s="183"/>
      <c r="GAC168" s="183"/>
      <c r="GAD168" s="183"/>
      <c r="GAE168" s="183"/>
      <c r="GAF168" s="183"/>
      <c r="GAG168" s="183"/>
      <c r="GAH168" s="183"/>
      <c r="GAI168" s="183"/>
      <c r="GAJ168" s="183"/>
      <c r="GAK168" s="183"/>
      <c r="GAL168" s="183"/>
      <c r="GAM168" s="183"/>
      <c r="GAN168" s="183"/>
      <c r="GAO168" s="183"/>
      <c r="GAP168" s="183"/>
      <c r="GAQ168" s="183"/>
      <c r="GAR168" s="183"/>
      <c r="GAS168" s="183"/>
      <c r="GAT168" s="183"/>
      <c r="GAU168" s="183"/>
      <c r="GAV168" s="183"/>
      <c r="GAW168" s="183"/>
      <c r="GAX168" s="183"/>
      <c r="GAY168" s="183"/>
      <c r="GAZ168" s="183"/>
      <c r="GBA168" s="183"/>
      <c r="GBB168" s="183"/>
      <c r="GBC168" s="183"/>
      <c r="GBD168" s="183"/>
      <c r="GBE168" s="183"/>
      <c r="GBF168" s="183"/>
      <c r="GBG168" s="183"/>
      <c r="GBH168" s="183"/>
      <c r="GBI168" s="183"/>
      <c r="GBJ168" s="183"/>
      <c r="GBK168" s="183"/>
      <c r="GBL168" s="183"/>
      <c r="GBM168" s="183"/>
      <c r="GBN168" s="183"/>
      <c r="GBO168" s="183"/>
      <c r="GBP168" s="183"/>
      <c r="GBQ168" s="183"/>
      <c r="GBR168" s="183"/>
      <c r="GBS168" s="183"/>
      <c r="GBT168" s="183"/>
      <c r="GBU168" s="183"/>
      <c r="GBV168" s="183"/>
      <c r="GBW168" s="183"/>
      <c r="GBX168" s="183"/>
      <c r="GBY168" s="183"/>
      <c r="GBZ168" s="183"/>
      <c r="GCA168" s="183"/>
      <c r="GCB168" s="183"/>
      <c r="GCC168" s="183"/>
      <c r="GCD168" s="183"/>
      <c r="GCE168" s="183"/>
      <c r="GCF168" s="183"/>
      <c r="GCG168" s="183"/>
      <c r="GCH168" s="183"/>
      <c r="GCI168" s="183"/>
      <c r="GCJ168" s="183"/>
      <c r="GCK168" s="183"/>
      <c r="GCL168" s="183"/>
      <c r="GCM168" s="183"/>
      <c r="GCN168" s="183"/>
      <c r="GCO168" s="183"/>
      <c r="GCP168" s="183"/>
      <c r="GCQ168" s="183"/>
      <c r="GCR168" s="183"/>
      <c r="GCS168" s="183"/>
      <c r="GCT168" s="183"/>
      <c r="GCU168" s="183"/>
      <c r="GCV168" s="183"/>
      <c r="GCW168" s="183"/>
      <c r="GCX168" s="183"/>
      <c r="GCY168" s="183"/>
      <c r="GCZ168" s="183"/>
      <c r="GDA168" s="183"/>
      <c r="GDB168" s="183"/>
      <c r="GDC168" s="183"/>
      <c r="GDD168" s="183"/>
      <c r="GDE168" s="183"/>
      <c r="GDF168" s="183"/>
      <c r="GDG168" s="183"/>
      <c r="GDH168" s="183"/>
      <c r="GDI168" s="183"/>
      <c r="GDJ168" s="183"/>
      <c r="GDK168" s="183"/>
      <c r="GDL168" s="183"/>
      <c r="GDM168" s="183"/>
      <c r="GDN168" s="183"/>
      <c r="GDO168" s="183"/>
      <c r="GDP168" s="183"/>
      <c r="GDQ168" s="183"/>
      <c r="GDR168" s="183"/>
      <c r="GDS168" s="183"/>
      <c r="GDT168" s="183"/>
      <c r="GDU168" s="183"/>
      <c r="GDV168" s="183"/>
      <c r="GDW168" s="183"/>
      <c r="GDX168" s="183"/>
      <c r="GDY168" s="183"/>
      <c r="GDZ168" s="183"/>
      <c r="GEA168" s="183"/>
      <c r="GEB168" s="183"/>
      <c r="GEC168" s="183"/>
      <c r="GED168" s="183"/>
      <c r="GEE168" s="183"/>
      <c r="GEF168" s="183"/>
      <c r="GEG168" s="183"/>
      <c r="GEH168" s="183"/>
      <c r="GEI168" s="183"/>
      <c r="GEJ168" s="183"/>
      <c r="GEK168" s="183"/>
      <c r="GEL168" s="183"/>
      <c r="GEM168" s="183"/>
      <c r="GEN168" s="183"/>
      <c r="GEO168" s="183"/>
      <c r="GEP168" s="183"/>
      <c r="GEQ168" s="183"/>
      <c r="GER168" s="183"/>
      <c r="GES168" s="183"/>
      <c r="GET168" s="183"/>
      <c r="GEU168" s="183"/>
      <c r="GEV168" s="183"/>
      <c r="GEW168" s="183"/>
      <c r="GEX168" s="183"/>
      <c r="GEY168" s="183"/>
      <c r="GEZ168" s="183"/>
      <c r="GFA168" s="183"/>
      <c r="GFB168" s="183"/>
      <c r="GFC168" s="183"/>
      <c r="GFD168" s="183"/>
      <c r="GFE168" s="183"/>
      <c r="GFF168" s="183"/>
      <c r="GFG168" s="183"/>
      <c r="GFH168" s="183"/>
      <c r="GFI168" s="183"/>
      <c r="GFJ168" s="183"/>
      <c r="GFK168" s="183"/>
      <c r="GFL168" s="183"/>
      <c r="GFM168" s="183"/>
      <c r="GFN168" s="183"/>
      <c r="GFO168" s="183"/>
      <c r="GFP168" s="183"/>
      <c r="GFQ168" s="183"/>
      <c r="GFR168" s="183"/>
      <c r="GFS168" s="183"/>
      <c r="GFT168" s="183"/>
      <c r="GFU168" s="183"/>
      <c r="GFV168" s="183"/>
      <c r="GFW168" s="183"/>
      <c r="GFX168" s="183"/>
      <c r="GFY168" s="183"/>
      <c r="GFZ168" s="183"/>
      <c r="GGA168" s="183"/>
      <c r="GGB168" s="183"/>
      <c r="GGC168" s="183"/>
      <c r="GGD168" s="183"/>
      <c r="GGE168" s="183"/>
      <c r="GGF168" s="183"/>
      <c r="GGG168" s="183"/>
      <c r="GGH168" s="183"/>
      <c r="GGI168" s="183"/>
      <c r="GGJ168" s="183"/>
      <c r="GGK168" s="183"/>
      <c r="GGL168" s="183"/>
      <c r="GGM168" s="183"/>
      <c r="GGN168" s="183"/>
      <c r="GGO168" s="183"/>
      <c r="GGP168" s="183"/>
      <c r="GGQ168" s="183"/>
      <c r="GGR168" s="183"/>
      <c r="GGS168" s="183"/>
      <c r="GGT168" s="183"/>
      <c r="GGU168" s="183"/>
      <c r="GGV168" s="183"/>
      <c r="GGW168" s="183"/>
      <c r="GGX168" s="183"/>
      <c r="GGY168" s="183"/>
      <c r="GGZ168" s="183"/>
      <c r="GHA168" s="183"/>
      <c r="GHB168" s="183"/>
      <c r="GHC168" s="183"/>
      <c r="GHD168" s="183"/>
      <c r="GHE168" s="183"/>
      <c r="GHF168" s="183"/>
      <c r="GHG168" s="183"/>
      <c r="GHH168" s="183"/>
      <c r="GHI168" s="183"/>
      <c r="GHJ168" s="183"/>
      <c r="GHK168" s="183"/>
      <c r="GHL168" s="183"/>
      <c r="GHM168" s="183"/>
      <c r="GHN168" s="183"/>
      <c r="GHO168" s="183"/>
      <c r="GHP168" s="183"/>
      <c r="GHQ168" s="183"/>
      <c r="GHR168" s="183"/>
      <c r="GHS168" s="183"/>
      <c r="GHT168" s="183"/>
      <c r="GHU168" s="183"/>
      <c r="GHV168" s="183"/>
      <c r="GHW168" s="183"/>
      <c r="GHX168" s="183"/>
      <c r="GHY168" s="183"/>
      <c r="GHZ168" s="183"/>
      <c r="GIA168" s="183"/>
      <c r="GIB168" s="183"/>
      <c r="GIC168" s="183"/>
      <c r="GID168" s="183"/>
      <c r="GIE168" s="183"/>
      <c r="GIF168" s="183"/>
      <c r="GIG168" s="183"/>
      <c r="GIH168" s="183"/>
      <c r="GII168" s="183"/>
      <c r="GIJ168" s="183"/>
      <c r="GIK168" s="183"/>
      <c r="GIL168" s="183"/>
      <c r="GIM168" s="183"/>
      <c r="GIN168" s="183"/>
      <c r="GIO168" s="183"/>
      <c r="GIP168" s="183"/>
      <c r="GIQ168" s="183"/>
      <c r="GIR168" s="183"/>
      <c r="GIS168" s="183"/>
      <c r="GIT168" s="183"/>
      <c r="GIU168" s="183"/>
      <c r="GIV168" s="183"/>
      <c r="GIW168" s="183"/>
      <c r="GIX168" s="183"/>
      <c r="GIY168" s="183"/>
      <c r="GIZ168" s="183"/>
      <c r="GJA168" s="183"/>
      <c r="GJB168" s="183"/>
      <c r="GJC168" s="183"/>
      <c r="GJD168" s="183"/>
      <c r="GJE168" s="183"/>
      <c r="GJF168" s="183"/>
      <c r="GJG168" s="183"/>
      <c r="GJH168" s="183"/>
      <c r="GJI168" s="183"/>
      <c r="GJJ168" s="183"/>
      <c r="GJK168" s="183"/>
      <c r="GJL168" s="183"/>
      <c r="GJM168" s="183"/>
      <c r="GJN168" s="183"/>
      <c r="GJO168" s="183"/>
      <c r="GJP168" s="183"/>
      <c r="GJQ168" s="183"/>
      <c r="GJR168" s="183"/>
      <c r="GJS168" s="183"/>
      <c r="GJT168" s="183"/>
      <c r="GJU168" s="183"/>
      <c r="GJV168" s="183"/>
      <c r="GJW168" s="183"/>
      <c r="GJX168" s="183"/>
      <c r="GJY168" s="183"/>
      <c r="GJZ168" s="183"/>
      <c r="GKA168" s="183"/>
      <c r="GKB168" s="183"/>
      <c r="GKC168" s="183"/>
      <c r="GKD168" s="183"/>
      <c r="GKE168" s="183"/>
      <c r="GKF168" s="183"/>
      <c r="GKG168" s="183"/>
      <c r="GKH168" s="183"/>
      <c r="GKI168" s="183"/>
      <c r="GKJ168" s="183"/>
      <c r="GKK168" s="183"/>
      <c r="GKL168" s="183"/>
      <c r="GKM168" s="183"/>
      <c r="GKN168" s="183"/>
      <c r="GKO168" s="183"/>
      <c r="GKP168" s="183"/>
      <c r="GKQ168" s="183"/>
      <c r="GKR168" s="183"/>
      <c r="GKS168" s="183"/>
      <c r="GKT168" s="183"/>
      <c r="GKU168" s="183"/>
      <c r="GKV168" s="183"/>
      <c r="GKW168" s="183"/>
      <c r="GKX168" s="183"/>
      <c r="GKY168" s="183"/>
      <c r="GKZ168" s="183"/>
      <c r="GLA168" s="183"/>
      <c r="GLB168" s="183"/>
      <c r="GLC168" s="183"/>
      <c r="GLD168" s="183"/>
      <c r="GLE168" s="183"/>
      <c r="GLF168" s="183"/>
      <c r="GLG168" s="183"/>
      <c r="GLH168" s="183"/>
      <c r="GLI168" s="183"/>
      <c r="GLJ168" s="183"/>
      <c r="GLK168" s="183"/>
      <c r="GLL168" s="183"/>
      <c r="GLM168" s="183"/>
      <c r="GLN168" s="183"/>
      <c r="GLO168" s="183"/>
      <c r="GLP168" s="183"/>
      <c r="GLQ168" s="183"/>
      <c r="GLR168" s="183"/>
      <c r="GLS168" s="183"/>
      <c r="GLT168" s="183"/>
      <c r="GLU168" s="183"/>
      <c r="GLV168" s="183"/>
      <c r="GLW168" s="183"/>
      <c r="GLX168" s="183"/>
      <c r="GLY168" s="183"/>
      <c r="GLZ168" s="183"/>
      <c r="GMA168" s="183"/>
      <c r="GMB168" s="183"/>
      <c r="GMC168" s="183"/>
      <c r="GMD168" s="183"/>
      <c r="GME168" s="183"/>
      <c r="GMF168" s="183"/>
      <c r="GMG168" s="183"/>
      <c r="GMH168" s="183"/>
      <c r="GMI168" s="183"/>
      <c r="GMJ168" s="183"/>
      <c r="GMK168" s="183"/>
      <c r="GML168" s="183"/>
      <c r="GMM168" s="183"/>
      <c r="GMN168" s="183"/>
      <c r="GMO168" s="183"/>
      <c r="GMP168" s="183"/>
      <c r="GMQ168" s="183"/>
      <c r="GMR168" s="183"/>
      <c r="GMS168" s="183"/>
      <c r="GMT168" s="183"/>
      <c r="GMU168" s="183"/>
      <c r="GMV168" s="183"/>
      <c r="GMW168" s="183"/>
      <c r="GMX168" s="183"/>
      <c r="GMY168" s="183"/>
      <c r="GMZ168" s="183"/>
      <c r="GNA168" s="183"/>
      <c r="GNB168" s="183"/>
      <c r="GNC168" s="183"/>
      <c r="GND168" s="183"/>
      <c r="GNE168" s="183"/>
      <c r="GNF168" s="183"/>
      <c r="GNG168" s="183"/>
      <c r="GNH168" s="183"/>
      <c r="GNI168" s="183"/>
      <c r="GNJ168" s="183"/>
      <c r="GNK168" s="183"/>
      <c r="GNL168" s="183"/>
      <c r="GNM168" s="183"/>
      <c r="GNN168" s="183"/>
      <c r="GNO168" s="183"/>
      <c r="GNP168" s="183"/>
      <c r="GNQ168" s="183"/>
      <c r="GNR168" s="183"/>
      <c r="GNS168" s="183"/>
      <c r="GNT168" s="183"/>
      <c r="GNU168" s="183"/>
      <c r="GNV168" s="183"/>
      <c r="GNW168" s="183"/>
      <c r="GNX168" s="183"/>
      <c r="GNY168" s="183"/>
      <c r="GNZ168" s="183"/>
      <c r="GOA168" s="183"/>
      <c r="GOB168" s="183"/>
      <c r="GOC168" s="183"/>
      <c r="GOD168" s="183"/>
      <c r="GOE168" s="183"/>
      <c r="GOF168" s="183"/>
      <c r="GOG168" s="183"/>
      <c r="GOH168" s="183"/>
      <c r="GOI168" s="183"/>
      <c r="GOJ168" s="183"/>
      <c r="GOK168" s="183"/>
      <c r="GOL168" s="183"/>
      <c r="GOM168" s="183"/>
      <c r="GON168" s="183"/>
      <c r="GOO168" s="183"/>
      <c r="GOP168" s="183"/>
      <c r="GOQ168" s="183"/>
      <c r="GOR168" s="183"/>
      <c r="GOS168" s="183"/>
      <c r="GOT168" s="183"/>
      <c r="GOU168" s="183"/>
      <c r="GOV168" s="183"/>
      <c r="GOW168" s="183"/>
      <c r="GOX168" s="183"/>
      <c r="GOY168" s="183"/>
      <c r="GOZ168" s="183"/>
      <c r="GPA168" s="183"/>
      <c r="GPB168" s="183"/>
      <c r="GPC168" s="183"/>
      <c r="GPD168" s="183"/>
      <c r="GPE168" s="183"/>
      <c r="GPF168" s="183"/>
      <c r="GPG168" s="183"/>
      <c r="GPH168" s="183"/>
      <c r="GPI168" s="183"/>
      <c r="GPJ168" s="183"/>
      <c r="GPK168" s="183"/>
      <c r="GPL168" s="183"/>
      <c r="GPM168" s="183"/>
      <c r="GPN168" s="183"/>
      <c r="GPO168" s="183"/>
      <c r="GPP168" s="183"/>
      <c r="GPQ168" s="183"/>
      <c r="GPR168" s="183"/>
      <c r="GPS168" s="183"/>
      <c r="GPT168" s="183"/>
      <c r="GPU168" s="183"/>
      <c r="GPV168" s="183"/>
      <c r="GPW168" s="183"/>
      <c r="GPX168" s="183"/>
      <c r="GPY168" s="183"/>
      <c r="GPZ168" s="183"/>
      <c r="GQA168" s="183"/>
      <c r="GQB168" s="183"/>
      <c r="GQC168" s="183"/>
      <c r="GQD168" s="183"/>
      <c r="GQE168" s="183"/>
      <c r="GQF168" s="183"/>
      <c r="GQG168" s="183"/>
      <c r="GQH168" s="183"/>
      <c r="GQI168" s="183"/>
      <c r="GQJ168" s="183"/>
      <c r="GQK168" s="183"/>
      <c r="GQL168" s="183"/>
      <c r="GQM168" s="183"/>
      <c r="GQN168" s="183"/>
      <c r="GQO168" s="183"/>
      <c r="GQP168" s="183"/>
      <c r="GQQ168" s="183"/>
      <c r="GQR168" s="183"/>
      <c r="GQS168" s="183"/>
      <c r="GQT168" s="183"/>
      <c r="GQU168" s="183"/>
      <c r="GQV168" s="183"/>
      <c r="GQW168" s="183"/>
      <c r="GQX168" s="183"/>
      <c r="GQY168" s="183"/>
      <c r="GQZ168" s="183"/>
      <c r="GRA168" s="183"/>
      <c r="GRB168" s="183"/>
      <c r="GRC168" s="183"/>
      <c r="GRD168" s="183"/>
      <c r="GRE168" s="183"/>
      <c r="GRF168" s="183"/>
      <c r="GRG168" s="183"/>
      <c r="GRH168" s="183"/>
      <c r="GRI168" s="183"/>
      <c r="GRJ168" s="183"/>
      <c r="GRK168" s="183"/>
      <c r="GRL168" s="183"/>
      <c r="GRM168" s="183"/>
      <c r="GRN168" s="183"/>
      <c r="GRO168" s="183"/>
      <c r="GRP168" s="183"/>
      <c r="GRQ168" s="183"/>
      <c r="GRR168" s="183"/>
      <c r="GRS168" s="183"/>
      <c r="GRT168" s="183"/>
      <c r="GRU168" s="183"/>
      <c r="GRV168" s="183"/>
      <c r="GRW168" s="183"/>
      <c r="GRX168" s="183"/>
      <c r="GRY168" s="183"/>
      <c r="GRZ168" s="183"/>
      <c r="GSA168" s="183"/>
      <c r="GSB168" s="183"/>
      <c r="GSC168" s="183"/>
      <c r="GSD168" s="183"/>
      <c r="GSE168" s="183"/>
      <c r="GSF168" s="183"/>
      <c r="GSG168" s="183"/>
      <c r="GSH168" s="183"/>
      <c r="GSI168" s="183"/>
      <c r="GSJ168" s="183"/>
      <c r="GSK168" s="183"/>
      <c r="GSL168" s="183"/>
      <c r="GSM168" s="183"/>
      <c r="GSN168" s="183"/>
      <c r="GSO168" s="183"/>
      <c r="GSP168" s="183"/>
      <c r="GSQ168" s="183"/>
      <c r="GSR168" s="183"/>
      <c r="GSS168" s="183"/>
      <c r="GST168" s="183"/>
      <c r="GSU168" s="183"/>
      <c r="GSV168" s="183"/>
      <c r="GSW168" s="183"/>
      <c r="GSX168" s="183"/>
      <c r="GSY168" s="183"/>
      <c r="GSZ168" s="183"/>
      <c r="GTA168" s="183"/>
      <c r="GTB168" s="183"/>
      <c r="GTC168" s="183"/>
      <c r="GTD168" s="183"/>
      <c r="GTE168" s="183"/>
      <c r="GTF168" s="183"/>
      <c r="GTG168" s="183"/>
      <c r="GTH168" s="183"/>
      <c r="GTI168" s="183"/>
      <c r="GTJ168" s="183"/>
      <c r="GTK168" s="183"/>
      <c r="GTL168" s="183"/>
      <c r="GTM168" s="183"/>
      <c r="GTN168" s="183"/>
      <c r="GTO168" s="183"/>
      <c r="GTP168" s="183"/>
      <c r="GTQ168" s="183"/>
      <c r="GTR168" s="183"/>
      <c r="GTS168" s="183"/>
      <c r="GTT168" s="183"/>
      <c r="GTU168" s="183"/>
      <c r="GTV168" s="183"/>
      <c r="GTW168" s="183"/>
      <c r="GTX168" s="183"/>
      <c r="GTY168" s="183"/>
      <c r="GTZ168" s="183"/>
      <c r="GUA168" s="183"/>
      <c r="GUB168" s="183"/>
      <c r="GUC168" s="183"/>
      <c r="GUD168" s="183"/>
      <c r="GUE168" s="183"/>
      <c r="GUF168" s="183"/>
      <c r="GUG168" s="183"/>
      <c r="GUH168" s="183"/>
      <c r="GUI168" s="183"/>
      <c r="GUJ168" s="183"/>
      <c r="GUK168" s="183"/>
      <c r="GUL168" s="183"/>
      <c r="GUM168" s="183"/>
      <c r="GUN168" s="183"/>
      <c r="GUO168" s="183"/>
      <c r="GUP168" s="183"/>
      <c r="GUQ168" s="183"/>
      <c r="GUR168" s="183"/>
      <c r="GUS168" s="183"/>
      <c r="GUT168" s="183"/>
      <c r="GUU168" s="183"/>
      <c r="GUV168" s="183"/>
      <c r="GUW168" s="183"/>
      <c r="GUX168" s="183"/>
      <c r="GUY168" s="183"/>
      <c r="GUZ168" s="183"/>
      <c r="GVA168" s="183"/>
      <c r="GVB168" s="183"/>
      <c r="GVC168" s="183"/>
      <c r="GVD168" s="183"/>
      <c r="GVE168" s="183"/>
      <c r="GVF168" s="183"/>
      <c r="GVG168" s="183"/>
      <c r="GVH168" s="183"/>
      <c r="GVI168" s="183"/>
      <c r="GVJ168" s="183"/>
      <c r="GVK168" s="183"/>
      <c r="GVL168" s="183"/>
      <c r="GVM168" s="183"/>
      <c r="GVN168" s="183"/>
      <c r="GVO168" s="183"/>
      <c r="GVP168" s="183"/>
      <c r="GVQ168" s="183"/>
      <c r="GVR168" s="183"/>
      <c r="GVS168" s="183"/>
      <c r="GVT168" s="183"/>
      <c r="GVU168" s="183"/>
      <c r="GVV168" s="183"/>
      <c r="GVW168" s="183"/>
      <c r="GVX168" s="183"/>
      <c r="GVY168" s="183"/>
      <c r="GVZ168" s="183"/>
      <c r="GWA168" s="183"/>
      <c r="GWB168" s="183"/>
      <c r="GWC168" s="183"/>
      <c r="GWD168" s="183"/>
      <c r="GWE168" s="183"/>
      <c r="GWF168" s="183"/>
      <c r="GWG168" s="183"/>
      <c r="GWH168" s="183"/>
      <c r="GWI168" s="183"/>
      <c r="GWJ168" s="183"/>
      <c r="GWK168" s="183"/>
      <c r="GWL168" s="183"/>
      <c r="GWM168" s="183"/>
      <c r="GWN168" s="183"/>
      <c r="GWO168" s="183"/>
      <c r="GWP168" s="183"/>
      <c r="GWQ168" s="183"/>
      <c r="GWR168" s="183"/>
      <c r="GWS168" s="183"/>
      <c r="GWT168" s="183"/>
      <c r="GWU168" s="183"/>
      <c r="GWV168" s="183"/>
      <c r="GWW168" s="183"/>
      <c r="GWX168" s="183"/>
      <c r="GWY168" s="183"/>
      <c r="GWZ168" s="183"/>
      <c r="GXA168" s="183"/>
      <c r="GXB168" s="183"/>
      <c r="GXC168" s="183"/>
      <c r="GXD168" s="183"/>
      <c r="GXE168" s="183"/>
      <c r="GXF168" s="183"/>
      <c r="GXG168" s="183"/>
      <c r="GXH168" s="183"/>
      <c r="GXI168" s="183"/>
      <c r="GXJ168" s="183"/>
      <c r="GXK168" s="183"/>
      <c r="GXL168" s="183"/>
      <c r="GXM168" s="183"/>
      <c r="GXN168" s="183"/>
      <c r="GXO168" s="183"/>
      <c r="GXP168" s="183"/>
      <c r="GXQ168" s="183"/>
      <c r="GXR168" s="183"/>
      <c r="GXS168" s="183"/>
      <c r="GXT168" s="183"/>
      <c r="GXU168" s="183"/>
      <c r="GXV168" s="183"/>
      <c r="GXW168" s="183"/>
      <c r="GXX168" s="183"/>
      <c r="GXY168" s="183"/>
      <c r="GXZ168" s="183"/>
      <c r="GYA168" s="183"/>
      <c r="GYB168" s="183"/>
      <c r="GYC168" s="183"/>
      <c r="GYD168" s="183"/>
      <c r="GYE168" s="183"/>
      <c r="GYF168" s="183"/>
      <c r="GYG168" s="183"/>
      <c r="GYH168" s="183"/>
      <c r="GYI168" s="183"/>
      <c r="GYJ168" s="183"/>
      <c r="GYK168" s="183"/>
      <c r="GYL168" s="183"/>
      <c r="GYM168" s="183"/>
      <c r="GYN168" s="183"/>
      <c r="GYO168" s="183"/>
      <c r="GYP168" s="183"/>
      <c r="GYQ168" s="183"/>
      <c r="GYR168" s="183"/>
      <c r="GYS168" s="183"/>
      <c r="GYT168" s="183"/>
      <c r="GYU168" s="183"/>
      <c r="GYV168" s="183"/>
      <c r="GYW168" s="183"/>
      <c r="GYX168" s="183"/>
      <c r="GYY168" s="183"/>
      <c r="GYZ168" s="183"/>
      <c r="GZA168" s="183"/>
      <c r="GZB168" s="183"/>
      <c r="GZC168" s="183"/>
      <c r="GZD168" s="183"/>
      <c r="GZE168" s="183"/>
      <c r="GZF168" s="183"/>
      <c r="GZG168" s="183"/>
      <c r="GZH168" s="183"/>
      <c r="GZI168" s="183"/>
      <c r="GZJ168" s="183"/>
      <c r="GZK168" s="183"/>
      <c r="GZL168" s="183"/>
      <c r="GZM168" s="183"/>
      <c r="GZN168" s="183"/>
      <c r="GZO168" s="183"/>
      <c r="GZP168" s="183"/>
      <c r="GZQ168" s="183"/>
      <c r="GZR168" s="183"/>
      <c r="GZS168" s="183"/>
      <c r="GZT168" s="183"/>
      <c r="GZU168" s="183"/>
      <c r="GZV168" s="183"/>
      <c r="GZW168" s="183"/>
      <c r="GZX168" s="183"/>
      <c r="GZY168" s="183"/>
      <c r="GZZ168" s="183"/>
      <c r="HAA168" s="183"/>
      <c r="HAB168" s="183"/>
      <c r="HAC168" s="183"/>
      <c r="HAD168" s="183"/>
      <c r="HAE168" s="183"/>
      <c r="HAF168" s="183"/>
      <c r="HAG168" s="183"/>
      <c r="HAH168" s="183"/>
      <c r="HAI168" s="183"/>
      <c r="HAJ168" s="183"/>
      <c r="HAK168" s="183"/>
      <c r="HAL168" s="183"/>
      <c r="HAM168" s="183"/>
      <c r="HAN168" s="183"/>
      <c r="HAO168" s="183"/>
      <c r="HAP168" s="183"/>
      <c r="HAQ168" s="183"/>
      <c r="HAR168" s="183"/>
      <c r="HAS168" s="183"/>
      <c r="HAT168" s="183"/>
      <c r="HAU168" s="183"/>
      <c r="HAV168" s="183"/>
      <c r="HAW168" s="183"/>
      <c r="HAX168" s="183"/>
      <c r="HAY168" s="183"/>
      <c r="HAZ168" s="183"/>
      <c r="HBA168" s="183"/>
      <c r="HBB168" s="183"/>
      <c r="HBC168" s="183"/>
      <c r="HBD168" s="183"/>
      <c r="HBE168" s="183"/>
      <c r="HBF168" s="183"/>
      <c r="HBG168" s="183"/>
      <c r="HBH168" s="183"/>
      <c r="HBI168" s="183"/>
      <c r="HBJ168" s="183"/>
      <c r="HBK168" s="183"/>
      <c r="HBL168" s="183"/>
      <c r="HBM168" s="183"/>
      <c r="HBN168" s="183"/>
      <c r="HBO168" s="183"/>
      <c r="HBP168" s="183"/>
      <c r="HBQ168" s="183"/>
      <c r="HBR168" s="183"/>
      <c r="HBS168" s="183"/>
      <c r="HBT168" s="183"/>
      <c r="HBU168" s="183"/>
      <c r="HBV168" s="183"/>
      <c r="HBW168" s="183"/>
      <c r="HBX168" s="183"/>
      <c r="HBY168" s="183"/>
      <c r="HBZ168" s="183"/>
      <c r="HCA168" s="183"/>
      <c r="HCB168" s="183"/>
      <c r="HCC168" s="183"/>
      <c r="HCD168" s="183"/>
      <c r="HCE168" s="183"/>
      <c r="HCF168" s="183"/>
      <c r="HCG168" s="183"/>
      <c r="HCH168" s="183"/>
      <c r="HCI168" s="183"/>
      <c r="HCJ168" s="183"/>
      <c r="HCK168" s="183"/>
      <c r="HCL168" s="183"/>
      <c r="HCM168" s="183"/>
      <c r="HCN168" s="183"/>
      <c r="HCO168" s="183"/>
      <c r="HCP168" s="183"/>
      <c r="HCQ168" s="183"/>
      <c r="HCR168" s="183"/>
      <c r="HCS168" s="183"/>
      <c r="HCT168" s="183"/>
      <c r="HCU168" s="183"/>
      <c r="HCV168" s="183"/>
      <c r="HCW168" s="183"/>
      <c r="HCX168" s="183"/>
      <c r="HCY168" s="183"/>
      <c r="HCZ168" s="183"/>
      <c r="HDA168" s="183"/>
      <c r="HDB168" s="183"/>
      <c r="HDC168" s="183"/>
      <c r="HDD168" s="183"/>
      <c r="HDE168" s="183"/>
      <c r="HDF168" s="183"/>
      <c r="HDG168" s="183"/>
      <c r="HDH168" s="183"/>
      <c r="HDI168" s="183"/>
      <c r="HDJ168" s="183"/>
      <c r="HDK168" s="183"/>
      <c r="HDL168" s="183"/>
      <c r="HDM168" s="183"/>
      <c r="HDN168" s="183"/>
      <c r="HDO168" s="183"/>
      <c r="HDP168" s="183"/>
      <c r="HDQ168" s="183"/>
      <c r="HDR168" s="183"/>
      <c r="HDS168" s="183"/>
      <c r="HDT168" s="183"/>
      <c r="HDU168" s="183"/>
      <c r="HDV168" s="183"/>
      <c r="HDW168" s="183"/>
      <c r="HDX168" s="183"/>
      <c r="HDY168" s="183"/>
      <c r="HDZ168" s="183"/>
      <c r="HEA168" s="183"/>
      <c r="HEB168" s="183"/>
      <c r="HEC168" s="183"/>
      <c r="HED168" s="183"/>
      <c r="HEE168" s="183"/>
      <c r="HEF168" s="183"/>
      <c r="HEG168" s="183"/>
      <c r="HEH168" s="183"/>
      <c r="HEI168" s="183"/>
      <c r="HEJ168" s="183"/>
      <c r="HEK168" s="183"/>
      <c r="HEL168" s="183"/>
      <c r="HEM168" s="183"/>
      <c r="HEN168" s="183"/>
      <c r="HEO168" s="183"/>
      <c r="HEP168" s="183"/>
      <c r="HEQ168" s="183"/>
      <c r="HER168" s="183"/>
      <c r="HES168" s="183"/>
      <c r="HET168" s="183"/>
      <c r="HEU168" s="183"/>
      <c r="HEV168" s="183"/>
      <c r="HEW168" s="183"/>
      <c r="HEX168" s="183"/>
      <c r="HEY168" s="183"/>
      <c r="HEZ168" s="183"/>
      <c r="HFA168" s="183"/>
      <c r="HFB168" s="183"/>
      <c r="HFC168" s="183"/>
      <c r="HFD168" s="183"/>
      <c r="HFE168" s="183"/>
      <c r="HFF168" s="183"/>
      <c r="HFG168" s="183"/>
      <c r="HFH168" s="183"/>
      <c r="HFI168" s="183"/>
      <c r="HFJ168" s="183"/>
      <c r="HFK168" s="183"/>
      <c r="HFL168" s="183"/>
      <c r="HFM168" s="183"/>
      <c r="HFN168" s="183"/>
      <c r="HFO168" s="183"/>
      <c r="HFP168" s="183"/>
      <c r="HFQ168" s="183"/>
      <c r="HFR168" s="183"/>
      <c r="HFS168" s="183"/>
      <c r="HFT168" s="183"/>
      <c r="HFU168" s="183"/>
      <c r="HFV168" s="183"/>
      <c r="HFW168" s="183"/>
      <c r="HFX168" s="183"/>
      <c r="HFY168" s="183"/>
      <c r="HFZ168" s="183"/>
      <c r="HGA168" s="183"/>
      <c r="HGB168" s="183"/>
      <c r="HGC168" s="183"/>
      <c r="HGD168" s="183"/>
      <c r="HGE168" s="183"/>
      <c r="HGF168" s="183"/>
      <c r="HGG168" s="183"/>
      <c r="HGH168" s="183"/>
      <c r="HGI168" s="183"/>
      <c r="HGJ168" s="183"/>
      <c r="HGK168" s="183"/>
      <c r="HGL168" s="183"/>
      <c r="HGM168" s="183"/>
      <c r="HGN168" s="183"/>
      <c r="HGO168" s="183"/>
      <c r="HGP168" s="183"/>
      <c r="HGQ168" s="183"/>
      <c r="HGR168" s="183"/>
      <c r="HGS168" s="183"/>
      <c r="HGT168" s="183"/>
      <c r="HGU168" s="183"/>
      <c r="HGV168" s="183"/>
      <c r="HGW168" s="183"/>
      <c r="HGX168" s="183"/>
      <c r="HGY168" s="183"/>
      <c r="HGZ168" s="183"/>
      <c r="HHA168" s="183"/>
      <c r="HHB168" s="183"/>
      <c r="HHC168" s="183"/>
      <c r="HHD168" s="183"/>
      <c r="HHE168" s="183"/>
      <c r="HHF168" s="183"/>
      <c r="HHG168" s="183"/>
      <c r="HHH168" s="183"/>
      <c r="HHI168" s="183"/>
      <c r="HHJ168" s="183"/>
      <c r="HHK168" s="183"/>
      <c r="HHL168" s="183"/>
      <c r="HHM168" s="183"/>
      <c r="HHN168" s="183"/>
      <c r="HHO168" s="183"/>
      <c r="HHP168" s="183"/>
      <c r="HHQ168" s="183"/>
      <c r="HHR168" s="183"/>
      <c r="HHS168" s="183"/>
      <c r="HHT168" s="183"/>
      <c r="HHU168" s="183"/>
      <c r="HHV168" s="183"/>
      <c r="HHW168" s="183"/>
      <c r="HHX168" s="183"/>
      <c r="HHY168" s="183"/>
      <c r="HHZ168" s="183"/>
      <c r="HIA168" s="183"/>
      <c r="HIB168" s="183"/>
      <c r="HIC168" s="183"/>
      <c r="HID168" s="183"/>
      <c r="HIE168" s="183"/>
      <c r="HIF168" s="183"/>
      <c r="HIG168" s="183"/>
      <c r="HIH168" s="183"/>
      <c r="HII168" s="183"/>
      <c r="HIJ168" s="183"/>
      <c r="HIK168" s="183"/>
      <c r="HIL168" s="183"/>
      <c r="HIM168" s="183"/>
      <c r="HIN168" s="183"/>
      <c r="HIO168" s="183"/>
      <c r="HIP168" s="183"/>
      <c r="HIQ168" s="183"/>
      <c r="HIR168" s="183"/>
      <c r="HIS168" s="183"/>
      <c r="HIT168" s="183"/>
      <c r="HIU168" s="183"/>
      <c r="HIV168" s="183"/>
      <c r="HIW168" s="183"/>
      <c r="HIX168" s="183"/>
      <c r="HIY168" s="183"/>
      <c r="HIZ168" s="183"/>
      <c r="HJA168" s="183"/>
      <c r="HJB168" s="183"/>
      <c r="HJC168" s="183"/>
      <c r="HJD168" s="183"/>
      <c r="HJE168" s="183"/>
      <c r="HJF168" s="183"/>
      <c r="HJG168" s="183"/>
      <c r="HJH168" s="183"/>
      <c r="HJI168" s="183"/>
      <c r="HJJ168" s="183"/>
      <c r="HJK168" s="183"/>
      <c r="HJL168" s="183"/>
      <c r="HJM168" s="183"/>
      <c r="HJN168" s="183"/>
      <c r="HJO168" s="183"/>
      <c r="HJP168" s="183"/>
      <c r="HJQ168" s="183"/>
      <c r="HJR168" s="183"/>
      <c r="HJS168" s="183"/>
      <c r="HJT168" s="183"/>
      <c r="HJU168" s="183"/>
      <c r="HJV168" s="183"/>
      <c r="HJW168" s="183"/>
      <c r="HJX168" s="183"/>
      <c r="HJY168" s="183"/>
      <c r="HJZ168" s="183"/>
      <c r="HKA168" s="183"/>
      <c r="HKB168" s="183"/>
      <c r="HKC168" s="183"/>
      <c r="HKD168" s="183"/>
      <c r="HKE168" s="183"/>
      <c r="HKF168" s="183"/>
      <c r="HKG168" s="183"/>
      <c r="HKH168" s="183"/>
      <c r="HKI168" s="183"/>
      <c r="HKJ168" s="183"/>
      <c r="HKK168" s="183"/>
      <c r="HKL168" s="183"/>
      <c r="HKM168" s="183"/>
      <c r="HKN168" s="183"/>
      <c r="HKO168" s="183"/>
      <c r="HKP168" s="183"/>
      <c r="HKQ168" s="183"/>
      <c r="HKR168" s="183"/>
      <c r="HKS168" s="183"/>
      <c r="HKT168" s="183"/>
      <c r="HKU168" s="183"/>
      <c r="HKV168" s="183"/>
      <c r="HKW168" s="183"/>
      <c r="HKX168" s="183"/>
      <c r="HKY168" s="183"/>
      <c r="HKZ168" s="183"/>
      <c r="HLA168" s="183"/>
      <c r="HLB168" s="183"/>
      <c r="HLC168" s="183"/>
      <c r="HLD168" s="183"/>
      <c r="HLE168" s="183"/>
      <c r="HLF168" s="183"/>
      <c r="HLG168" s="183"/>
      <c r="HLH168" s="183"/>
      <c r="HLI168" s="183"/>
      <c r="HLJ168" s="183"/>
      <c r="HLK168" s="183"/>
      <c r="HLL168" s="183"/>
      <c r="HLM168" s="183"/>
      <c r="HLN168" s="183"/>
      <c r="HLO168" s="183"/>
      <c r="HLP168" s="183"/>
      <c r="HLQ168" s="183"/>
      <c r="HLR168" s="183"/>
      <c r="HLS168" s="183"/>
      <c r="HLT168" s="183"/>
      <c r="HLU168" s="183"/>
      <c r="HLV168" s="183"/>
      <c r="HLW168" s="183"/>
      <c r="HLX168" s="183"/>
      <c r="HLY168" s="183"/>
      <c r="HLZ168" s="183"/>
      <c r="HMA168" s="183"/>
      <c r="HMB168" s="183"/>
      <c r="HMC168" s="183"/>
      <c r="HMD168" s="183"/>
      <c r="HME168" s="183"/>
      <c r="HMF168" s="183"/>
      <c r="HMG168" s="183"/>
      <c r="HMH168" s="183"/>
      <c r="HMI168" s="183"/>
      <c r="HMJ168" s="183"/>
      <c r="HMK168" s="183"/>
      <c r="HML168" s="183"/>
      <c r="HMM168" s="183"/>
      <c r="HMN168" s="183"/>
      <c r="HMO168" s="183"/>
      <c r="HMP168" s="183"/>
      <c r="HMQ168" s="183"/>
      <c r="HMR168" s="183"/>
      <c r="HMS168" s="183"/>
      <c r="HMT168" s="183"/>
      <c r="HMU168" s="183"/>
      <c r="HMV168" s="183"/>
      <c r="HMW168" s="183"/>
      <c r="HMX168" s="183"/>
      <c r="HMY168" s="183"/>
      <c r="HMZ168" s="183"/>
      <c r="HNA168" s="183"/>
      <c r="HNB168" s="183"/>
      <c r="HNC168" s="183"/>
      <c r="HND168" s="183"/>
      <c r="HNE168" s="183"/>
      <c r="HNF168" s="183"/>
      <c r="HNG168" s="183"/>
      <c r="HNH168" s="183"/>
      <c r="HNI168" s="183"/>
      <c r="HNJ168" s="183"/>
      <c r="HNK168" s="183"/>
      <c r="HNL168" s="183"/>
      <c r="HNM168" s="183"/>
      <c r="HNN168" s="183"/>
      <c r="HNO168" s="183"/>
      <c r="HNP168" s="183"/>
      <c r="HNQ168" s="183"/>
      <c r="HNR168" s="183"/>
      <c r="HNS168" s="183"/>
      <c r="HNT168" s="183"/>
      <c r="HNU168" s="183"/>
      <c r="HNV168" s="183"/>
      <c r="HNW168" s="183"/>
      <c r="HNX168" s="183"/>
      <c r="HNY168" s="183"/>
      <c r="HNZ168" s="183"/>
      <c r="HOA168" s="183"/>
      <c r="HOB168" s="183"/>
      <c r="HOC168" s="183"/>
      <c r="HOD168" s="183"/>
      <c r="HOE168" s="183"/>
      <c r="HOF168" s="183"/>
      <c r="HOG168" s="183"/>
      <c r="HOH168" s="183"/>
      <c r="HOI168" s="183"/>
      <c r="HOJ168" s="183"/>
      <c r="HOK168" s="183"/>
      <c r="HOL168" s="183"/>
      <c r="HOM168" s="183"/>
      <c r="HON168" s="183"/>
      <c r="HOO168" s="183"/>
      <c r="HOP168" s="183"/>
      <c r="HOQ168" s="183"/>
      <c r="HOR168" s="183"/>
      <c r="HOS168" s="183"/>
      <c r="HOT168" s="183"/>
      <c r="HOU168" s="183"/>
      <c r="HOV168" s="183"/>
      <c r="HOW168" s="183"/>
      <c r="HOX168" s="183"/>
      <c r="HOY168" s="183"/>
      <c r="HOZ168" s="183"/>
      <c r="HPA168" s="183"/>
      <c r="HPB168" s="183"/>
      <c r="HPC168" s="183"/>
      <c r="HPD168" s="183"/>
      <c r="HPE168" s="183"/>
      <c r="HPF168" s="183"/>
      <c r="HPG168" s="183"/>
      <c r="HPH168" s="183"/>
      <c r="HPI168" s="183"/>
      <c r="HPJ168" s="183"/>
      <c r="HPK168" s="183"/>
      <c r="HPL168" s="183"/>
      <c r="HPM168" s="183"/>
      <c r="HPN168" s="183"/>
      <c r="HPO168" s="183"/>
      <c r="HPP168" s="183"/>
      <c r="HPQ168" s="183"/>
      <c r="HPR168" s="183"/>
      <c r="HPS168" s="183"/>
      <c r="HPT168" s="183"/>
      <c r="HPU168" s="183"/>
      <c r="HPV168" s="183"/>
      <c r="HPW168" s="183"/>
      <c r="HPX168" s="183"/>
      <c r="HPY168" s="183"/>
      <c r="HPZ168" s="183"/>
      <c r="HQA168" s="183"/>
      <c r="HQB168" s="183"/>
      <c r="HQC168" s="183"/>
      <c r="HQD168" s="183"/>
      <c r="HQE168" s="183"/>
      <c r="HQF168" s="183"/>
      <c r="HQG168" s="183"/>
      <c r="HQH168" s="183"/>
      <c r="HQI168" s="183"/>
      <c r="HQJ168" s="183"/>
      <c r="HQK168" s="183"/>
      <c r="HQL168" s="183"/>
      <c r="HQM168" s="183"/>
      <c r="HQN168" s="183"/>
      <c r="HQO168" s="183"/>
      <c r="HQP168" s="183"/>
      <c r="HQQ168" s="183"/>
      <c r="HQR168" s="183"/>
      <c r="HQS168" s="183"/>
      <c r="HQT168" s="183"/>
      <c r="HQU168" s="183"/>
      <c r="HQV168" s="183"/>
      <c r="HQW168" s="183"/>
      <c r="HQX168" s="183"/>
      <c r="HQY168" s="183"/>
      <c r="HQZ168" s="183"/>
      <c r="HRA168" s="183"/>
      <c r="HRB168" s="183"/>
      <c r="HRC168" s="183"/>
      <c r="HRD168" s="183"/>
      <c r="HRE168" s="183"/>
      <c r="HRF168" s="183"/>
      <c r="HRG168" s="183"/>
      <c r="HRH168" s="183"/>
      <c r="HRI168" s="183"/>
      <c r="HRJ168" s="183"/>
      <c r="HRK168" s="183"/>
      <c r="HRL168" s="183"/>
      <c r="HRM168" s="183"/>
      <c r="HRN168" s="183"/>
      <c r="HRO168" s="183"/>
      <c r="HRP168" s="183"/>
      <c r="HRQ168" s="183"/>
      <c r="HRR168" s="183"/>
      <c r="HRS168" s="183"/>
      <c r="HRT168" s="183"/>
      <c r="HRU168" s="183"/>
      <c r="HRV168" s="183"/>
      <c r="HRW168" s="183"/>
      <c r="HRX168" s="183"/>
      <c r="HRY168" s="183"/>
      <c r="HRZ168" s="183"/>
      <c r="HSA168" s="183"/>
      <c r="HSB168" s="183"/>
      <c r="HSC168" s="183"/>
      <c r="HSD168" s="183"/>
      <c r="HSE168" s="183"/>
      <c r="HSF168" s="183"/>
      <c r="HSG168" s="183"/>
      <c r="HSH168" s="183"/>
      <c r="HSI168" s="183"/>
      <c r="HSJ168" s="183"/>
      <c r="HSK168" s="183"/>
      <c r="HSL168" s="183"/>
      <c r="HSM168" s="183"/>
      <c r="HSN168" s="183"/>
      <c r="HSO168" s="183"/>
      <c r="HSP168" s="183"/>
      <c r="HSQ168" s="183"/>
      <c r="HSR168" s="183"/>
      <c r="HSS168" s="183"/>
      <c r="HST168" s="183"/>
      <c r="HSU168" s="183"/>
      <c r="HSV168" s="183"/>
      <c r="HSW168" s="183"/>
      <c r="HSX168" s="183"/>
      <c r="HSY168" s="183"/>
      <c r="HSZ168" s="183"/>
      <c r="HTA168" s="183"/>
      <c r="HTB168" s="183"/>
      <c r="HTC168" s="183"/>
      <c r="HTD168" s="183"/>
      <c r="HTE168" s="183"/>
      <c r="HTF168" s="183"/>
      <c r="HTG168" s="183"/>
      <c r="HTH168" s="183"/>
      <c r="HTI168" s="183"/>
      <c r="HTJ168" s="183"/>
      <c r="HTK168" s="183"/>
      <c r="HTL168" s="183"/>
      <c r="HTM168" s="183"/>
      <c r="HTN168" s="183"/>
      <c r="HTO168" s="183"/>
      <c r="HTP168" s="183"/>
      <c r="HTQ168" s="183"/>
      <c r="HTR168" s="183"/>
      <c r="HTS168" s="183"/>
      <c r="HTT168" s="183"/>
      <c r="HTU168" s="183"/>
      <c r="HTV168" s="183"/>
      <c r="HTW168" s="183"/>
      <c r="HTX168" s="183"/>
      <c r="HTY168" s="183"/>
      <c r="HTZ168" s="183"/>
      <c r="HUA168" s="183"/>
      <c r="HUB168" s="183"/>
      <c r="HUC168" s="183"/>
      <c r="HUD168" s="183"/>
      <c r="HUE168" s="183"/>
      <c r="HUF168" s="183"/>
      <c r="HUG168" s="183"/>
      <c r="HUH168" s="183"/>
      <c r="HUI168" s="183"/>
      <c r="HUJ168" s="183"/>
      <c r="HUK168" s="183"/>
      <c r="HUL168" s="183"/>
      <c r="HUM168" s="183"/>
      <c r="HUN168" s="183"/>
      <c r="HUO168" s="183"/>
      <c r="HUP168" s="183"/>
      <c r="HUQ168" s="183"/>
      <c r="HUR168" s="183"/>
      <c r="HUS168" s="183"/>
      <c r="HUT168" s="183"/>
      <c r="HUU168" s="183"/>
      <c r="HUV168" s="183"/>
      <c r="HUW168" s="183"/>
      <c r="HUX168" s="183"/>
      <c r="HUY168" s="183"/>
      <c r="HUZ168" s="183"/>
      <c r="HVA168" s="183"/>
      <c r="HVB168" s="183"/>
      <c r="HVC168" s="183"/>
      <c r="HVD168" s="183"/>
      <c r="HVE168" s="183"/>
      <c r="HVF168" s="183"/>
      <c r="HVG168" s="183"/>
      <c r="HVH168" s="183"/>
      <c r="HVI168" s="183"/>
      <c r="HVJ168" s="183"/>
      <c r="HVK168" s="183"/>
      <c r="HVL168" s="183"/>
      <c r="HVM168" s="183"/>
      <c r="HVN168" s="183"/>
      <c r="HVO168" s="183"/>
      <c r="HVP168" s="183"/>
      <c r="HVQ168" s="183"/>
      <c r="HVR168" s="183"/>
      <c r="HVS168" s="183"/>
      <c r="HVT168" s="183"/>
      <c r="HVU168" s="183"/>
      <c r="HVV168" s="183"/>
      <c r="HVW168" s="183"/>
      <c r="HVX168" s="183"/>
      <c r="HVY168" s="183"/>
      <c r="HVZ168" s="183"/>
      <c r="HWA168" s="183"/>
      <c r="HWB168" s="183"/>
      <c r="HWC168" s="183"/>
      <c r="HWD168" s="183"/>
      <c r="HWE168" s="183"/>
      <c r="HWF168" s="183"/>
      <c r="HWG168" s="183"/>
      <c r="HWH168" s="183"/>
      <c r="HWI168" s="183"/>
      <c r="HWJ168" s="183"/>
      <c r="HWK168" s="183"/>
      <c r="HWL168" s="183"/>
      <c r="HWM168" s="183"/>
      <c r="HWN168" s="183"/>
      <c r="HWO168" s="183"/>
      <c r="HWP168" s="183"/>
      <c r="HWQ168" s="183"/>
      <c r="HWR168" s="183"/>
      <c r="HWS168" s="183"/>
      <c r="HWT168" s="183"/>
      <c r="HWU168" s="183"/>
      <c r="HWV168" s="183"/>
      <c r="HWW168" s="183"/>
      <c r="HWX168" s="183"/>
      <c r="HWY168" s="183"/>
      <c r="HWZ168" s="183"/>
      <c r="HXA168" s="183"/>
      <c r="HXB168" s="183"/>
      <c r="HXC168" s="183"/>
      <c r="HXD168" s="183"/>
      <c r="HXE168" s="183"/>
      <c r="HXF168" s="183"/>
      <c r="HXG168" s="183"/>
      <c r="HXH168" s="183"/>
      <c r="HXI168" s="183"/>
      <c r="HXJ168" s="183"/>
      <c r="HXK168" s="183"/>
      <c r="HXL168" s="183"/>
      <c r="HXM168" s="183"/>
      <c r="HXN168" s="183"/>
      <c r="HXO168" s="183"/>
      <c r="HXP168" s="183"/>
      <c r="HXQ168" s="183"/>
      <c r="HXR168" s="183"/>
      <c r="HXS168" s="183"/>
      <c r="HXT168" s="183"/>
      <c r="HXU168" s="183"/>
      <c r="HXV168" s="183"/>
      <c r="HXW168" s="183"/>
      <c r="HXX168" s="183"/>
      <c r="HXY168" s="183"/>
      <c r="HXZ168" s="183"/>
      <c r="HYA168" s="183"/>
      <c r="HYB168" s="183"/>
      <c r="HYC168" s="183"/>
      <c r="HYD168" s="183"/>
      <c r="HYE168" s="183"/>
      <c r="HYF168" s="183"/>
      <c r="HYG168" s="183"/>
      <c r="HYH168" s="183"/>
      <c r="HYI168" s="183"/>
      <c r="HYJ168" s="183"/>
      <c r="HYK168" s="183"/>
      <c r="HYL168" s="183"/>
      <c r="HYM168" s="183"/>
      <c r="HYN168" s="183"/>
      <c r="HYO168" s="183"/>
      <c r="HYP168" s="183"/>
      <c r="HYQ168" s="183"/>
      <c r="HYR168" s="183"/>
      <c r="HYS168" s="183"/>
      <c r="HYT168" s="183"/>
      <c r="HYU168" s="183"/>
      <c r="HYV168" s="183"/>
      <c r="HYW168" s="183"/>
      <c r="HYX168" s="183"/>
      <c r="HYY168" s="183"/>
      <c r="HYZ168" s="183"/>
      <c r="HZA168" s="183"/>
      <c r="HZB168" s="183"/>
      <c r="HZC168" s="183"/>
      <c r="HZD168" s="183"/>
      <c r="HZE168" s="183"/>
      <c r="HZF168" s="183"/>
      <c r="HZG168" s="183"/>
      <c r="HZH168" s="183"/>
      <c r="HZI168" s="183"/>
      <c r="HZJ168" s="183"/>
      <c r="HZK168" s="183"/>
      <c r="HZL168" s="183"/>
      <c r="HZM168" s="183"/>
      <c r="HZN168" s="183"/>
      <c r="HZO168" s="183"/>
      <c r="HZP168" s="183"/>
      <c r="HZQ168" s="183"/>
      <c r="HZR168" s="183"/>
      <c r="HZS168" s="183"/>
      <c r="HZT168" s="183"/>
      <c r="HZU168" s="183"/>
      <c r="HZV168" s="183"/>
      <c r="HZW168" s="183"/>
      <c r="HZX168" s="183"/>
      <c r="HZY168" s="183"/>
      <c r="HZZ168" s="183"/>
      <c r="IAA168" s="183"/>
      <c r="IAB168" s="183"/>
      <c r="IAC168" s="183"/>
      <c r="IAD168" s="183"/>
      <c r="IAE168" s="183"/>
      <c r="IAF168" s="183"/>
      <c r="IAG168" s="183"/>
      <c r="IAH168" s="183"/>
      <c r="IAI168" s="183"/>
      <c r="IAJ168" s="183"/>
      <c r="IAK168" s="183"/>
      <c r="IAL168" s="183"/>
      <c r="IAM168" s="183"/>
      <c r="IAN168" s="183"/>
      <c r="IAO168" s="183"/>
      <c r="IAP168" s="183"/>
      <c r="IAQ168" s="183"/>
      <c r="IAR168" s="183"/>
      <c r="IAS168" s="183"/>
      <c r="IAT168" s="183"/>
      <c r="IAU168" s="183"/>
      <c r="IAV168" s="183"/>
      <c r="IAW168" s="183"/>
      <c r="IAX168" s="183"/>
      <c r="IAY168" s="183"/>
      <c r="IAZ168" s="183"/>
      <c r="IBA168" s="183"/>
      <c r="IBB168" s="183"/>
      <c r="IBC168" s="183"/>
      <c r="IBD168" s="183"/>
      <c r="IBE168" s="183"/>
      <c r="IBF168" s="183"/>
      <c r="IBG168" s="183"/>
      <c r="IBH168" s="183"/>
      <c r="IBI168" s="183"/>
      <c r="IBJ168" s="183"/>
      <c r="IBK168" s="183"/>
      <c r="IBL168" s="183"/>
      <c r="IBM168" s="183"/>
      <c r="IBN168" s="183"/>
      <c r="IBO168" s="183"/>
      <c r="IBP168" s="183"/>
      <c r="IBQ168" s="183"/>
      <c r="IBR168" s="183"/>
      <c r="IBS168" s="183"/>
      <c r="IBT168" s="183"/>
      <c r="IBU168" s="183"/>
      <c r="IBV168" s="183"/>
      <c r="IBW168" s="183"/>
      <c r="IBX168" s="183"/>
      <c r="IBY168" s="183"/>
      <c r="IBZ168" s="183"/>
      <c r="ICA168" s="183"/>
      <c r="ICB168" s="183"/>
      <c r="ICC168" s="183"/>
      <c r="ICD168" s="183"/>
      <c r="ICE168" s="183"/>
      <c r="ICF168" s="183"/>
      <c r="ICG168" s="183"/>
      <c r="ICH168" s="183"/>
      <c r="ICI168" s="183"/>
      <c r="ICJ168" s="183"/>
      <c r="ICK168" s="183"/>
      <c r="ICL168" s="183"/>
      <c r="ICM168" s="183"/>
      <c r="ICN168" s="183"/>
      <c r="ICO168" s="183"/>
      <c r="ICP168" s="183"/>
      <c r="ICQ168" s="183"/>
      <c r="ICR168" s="183"/>
      <c r="ICS168" s="183"/>
      <c r="ICT168" s="183"/>
      <c r="ICU168" s="183"/>
      <c r="ICV168" s="183"/>
      <c r="ICW168" s="183"/>
      <c r="ICX168" s="183"/>
      <c r="ICY168" s="183"/>
      <c r="ICZ168" s="183"/>
      <c r="IDA168" s="183"/>
      <c r="IDB168" s="183"/>
      <c r="IDC168" s="183"/>
      <c r="IDD168" s="183"/>
      <c r="IDE168" s="183"/>
      <c r="IDF168" s="183"/>
      <c r="IDG168" s="183"/>
      <c r="IDH168" s="183"/>
      <c r="IDI168" s="183"/>
      <c r="IDJ168" s="183"/>
      <c r="IDK168" s="183"/>
      <c r="IDL168" s="183"/>
      <c r="IDM168" s="183"/>
      <c r="IDN168" s="183"/>
      <c r="IDO168" s="183"/>
      <c r="IDP168" s="183"/>
      <c r="IDQ168" s="183"/>
      <c r="IDR168" s="183"/>
      <c r="IDS168" s="183"/>
      <c r="IDT168" s="183"/>
      <c r="IDU168" s="183"/>
      <c r="IDV168" s="183"/>
      <c r="IDW168" s="183"/>
      <c r="IDX168" s="183"/>
      <c r="IDY168" s="183"/>
      <c r="IDZ168" s="183"/>
      <c r="IEA168" s="183"/>
      <c r="IEB168" s="183"/>
      <c r="IEC168" s="183"/>
      <c r="IED168" s="183"/>
      <c r="IEE168" s="183"/>
      <c r="IEF168" s="183"/>
      <c r="IEG168" s="183"/>
      <c r="IEH168" s="183"/>
      <c r="IEI168" s="183"/>
      <c r="IEJ168" s="183"/>
      <c r="IEK168" s="183"/>
      <c r="IEL168" s="183"/>
      <c r="IEM168" s="183"/>
      <c r="IEN168" s="183"/>
      <c r="IEO168" s="183"/>
      <c r="IEP168" s="183"/>
      <c r="IEQ168" s="183"/>
      <c r="IER168" s="183"/>
      <c r="IES168" s="183"/>
      <c r="IET168" s="183"/>
      <c r="IEU168" s="183"/>
      <c r="IEV168" s="183"/>
      <c r="IEW168" s="183"/>
      <c r="IEX168" s="183"/>
      <c r="IEY168" s="183"/>
      <c r="IEZ168" s="183"/>
      <c r="IFA168" s="183"/>
      <c r="IFB168" s="183"/>
      <c r="IFC168" s="183"/>
      <c r="IFD168" s="183"/>
      <c r="IFE168" s="183"/>
      <c r="IFF168" s="183"/>
      <c r="IFG168" s="183"/>
      <c r="IFH168" s="183"/>
      <c r="IFI168" s="183"/>
      <c r="IFJ168" s="183"/>
      <c r="IFK168" s="183"/>
      <c r="IFL168" s="183"/>
      <c r="IFM168" s="183"/>
      <c r="IFN168" s="183"/>
      <c r="IFO168" s="183"/>
      <c r="IFP168" s="183"/>
      <c r="IFQ168" s="183"/>
      <c r="IFR168" s="183"/>
      <c r="IFS168" s="183"/>
      <c r="IFT168" s="183"/>
      <c r="IFU168" s="183"/>
      <c r="IFV168" s="183"/>
      <c r="IFW168" s="183"/>
      <c r="IFX168" s="183"/>
      <c r="IFY168" s="183"/>
      <c r="IFZ168" s="183"/>
      <c r="IGA168" s="183"/>
      <c r="IGB168" s="183"/>
      <c r="IGC168" s="183"/>
      <c r="IGD168" s="183"/>
      <c r="IGE168" s="183"/>
      <c r="IGF168" s="183"/>
      <c r="IGG168" s="183"/>
      <c r="IGH168" s="183"/>
      <c r="IGI168" s="183"/>
      <c r="IGJ168" s="183"/>
      <c r="IGK168" s="183"/>
      <c r="IGL168" s="183"/>
      <c r="IGM168" s="183"/>
      <c r="IGN168" s="183"/>
      <c r="IGO168" s="183"/>
      <c r="IGP168" s="183"/>
      <c r="IGQ168" s="183"/>
      <c r="IGR168" s="183"/>
      <c r="IGS168" s="183"/>
      <c r="IGT168" s="183"/>
      <c r="IGU168" s="183"/>
      <c r="IGV168" s="183"/>
      <c r="IGW168" s="183"/>
      <c r="IGX168" s="183"/>
      <c r="IGY168" s="183"/>
      <c r="IGZ168" s="183"/>
      <c r="IHA168" s="183"/>
      <c r="IHB168" s="183"/>
      <c r="IHC168" s="183"/>
      <c r="IHD168" s="183"/>
      <c r="IHE168" s="183"/>
      <c r="IHF168" s="183"/>
      <c r="IHG168" s="183"/>
      <c r="IHH168" s="183"/>
      <c r="IHI168" s="183"/>
      <c r="IHJ168" s="183"/>
      <c r="IHK168" s="183"/>
      <c r="IHL168" s="183"/>
      <c r="IHM168" s="183"/>
      <c r="IHN168" s="183"/>
      <c r="IHO168" s="183"/>
      <c r="IHP168" s="183"/>
      <c r="IHQ168" s="183"/>
      <c r="IHR168" s="183"/>
      <c r="IHS168" s="183"/>
      <c r="IHT168" s="183"/>
      <c r="IHU168" s="183"/>
      <c r="IHV168" s="183"/>
      <c r="IHW168" s="183"/>
      <c r="IHX168" s="183"/>
      <c r="IHY168" s="183"/>
      <c r="IHZ168" s="183"/>
      <c r="IIA168" s="183"/>
      <c r="IIB168" s="183"/>
      <c r="IIC168" s="183"/>
      <c r="IID168" s="183"/>
      <c r="IIE168" s="183"/>
      <c r="IIF168" s="183"/>
      <c r="IIG168" s="183"/>
      <c r="IIH168" s="183"/>
      <c r="III168" s="183"/>
      <c r="IIJ168" s="183"/>
      <c r="IIK168" s="183"/>
      <c r="IIL168" s="183"/>
      <c r="IIM168" s="183"/>
      <c r="IIN168" s="183"/>
      <c r="IIO168" s="183"/>
      <c r="IIP168" s="183"/>
      <c r="IIQ168" s="183"/>
      <c r="IIR168" s="183"/>
      <c r="IIS168" s="183"/>
      <c r="IIT168" s="183"/>
      <c r="IIU168" s="183"/>
      <c r="IIV168" s="183"/>
      <c r="IIW168" s="183"/>
      <c r="IIX168" s="183"/>
      <c r="IIY168" s="183"/>
      <c r="IIZ168" s="183"/>
      <c r="IJA168" s="183"/>
      <c r="IJB168" s="183"/>
      <c r="IJC168" s="183"/>
      <c r="IJD168" s="183"/>
      <c r="IJE168" s="183"/>
      <c r="IJF168" s="183"/>
      <c r="IJG168" s="183"/>
      <c r="IJH168" s="183"/>
      <c r="IJI168" s="183"/>
      <c r="IJJ168" s="183"/>
      <c r="IJK168" s="183"/>
      <c r="IJL168" s="183"/>
      <c r="IJM168" s="183"/>
      <c r="IJN168" s="183"/>
      <c r="IJO168" s="183"/>
      <c r="IJP168" s="183"/>
      <c r="IJQ168" s="183"/>
      <c r="IJR168" s="183"/>
      <c r="IJS168" s="183"/>
      <c r="IJT168" s="183"/>
      <c r="IJU168" s="183"/>
      <c r="IJV168" s="183"/>
      <c r="IJW168" s="183"/>
      <c r="IJX168" s="183"/>
      <c r="IJY168" s="183"/>
      <c r="IJZ168" s="183"/>
      <c r="IKA168" s="183"/>
      <c r="IKB168" s="183"/>
      <c r="IKC168" s="183"/>
      <c r="IKD168" s="183"/>
      <c r="IKE168" s="183"/>
      <c r="IKF168" s="183"/>
      <c r="IKG168" s="183"/>
      <c r="IKH168" s="183"/>
      <c r="IKI168" s="183"/>
      <c r="IKJ168" s="183"/>
      <c r="IKK168" s="183"/>
      <c r="IKL168" s="183"/>
      <c r="IKM168" s="183"/>
      <c r="IKN168" s="183"/>
      <c r="IKO168" s="183"/>
      <c r="IKP168" s="183"/>
      <c r="IKQ168" s="183"/>
      <c r="IKR168" s="183"/>
      <c r="IKS168" s="183"/>
      <c r="IKT168" s="183"/>
      <c r="IKU168" s="183"/>
      <c r="IKV168" s="183"/>
      <c r="IKW168" s="183"/>
      <c r="IKX168" s="183"/>
      <c r="IKY168" s="183"/>
      <c r="IKZ168" s="183"/>
      <c r="ILA168" s="183"/>
      <c r="ILB168" s="183"/>
      <c r="ILC168" s="183"/>
      <c r="ILD168" s="183"/>
      <c r="ILE168" s="183"/>
      <c r="ILF168" s="183"/>
      <c r="ILG168" s="183"/>
      <c r="ILH168" s="183"/>
      <c r="ILI168" s="183"/>
      <c r="ILJ168" s="183"/>
      <c r="ILK168" s="183"/>
      <c r="ILL168" s="183"/>
      <c r="ILM168" s="183"/>
      <c r="ILN168" s="183"/>
      <c r="ILO168" s="183"/>
      <c r="ILP168" s="183"/>
      <c r="ILQ168" s="183"/>
      <c r="ILR168" s="183"/>
      <c r="ILS168" s="183"/>
      <c r="ILT168" s="183"/>
      <c r="ILU168" s="183"/>
      <c r="ILV168" s="183"/>
      <c r="ILW168" s="183"/>
      <c r="ILX168" s="183"/>
      <c r="ILY168" s="183"/>
      <c r="ILZ168" s="183"/>
      <c r="IMA168" s="183"/>
      <c r="IMB168" s="183"/>
      <c r="IMC168" s="183"/>
      <c r="IMD168" s="183"/>
      <c r="IME168" s="183"/>
      <c r="IMF168" s="183"/>
      <c r="IMG168" s="183"/>
      <c r="IMH168" s="183"/>
      <c r="IMI168" s="183"/>
      <c r="IMJ168" s="183"/>
      <c r="IMK168" s="183"/>
      <c r="IML168" s="183"/>
      <c r="IMM168" s="183"/>
      <c r="IMN168" s="183"/>
      <c r="IMO168" s="183"/>
      <c r="IMP168" s="183"/>
      <c r="IMQ168" s="183"/>
      <c r="IMR168" s="183"/>
      <c r="IMS168" s="183"/>
      <c r="IMT168" s="183"/>
      <c r="IMU168" s="183"/>
      <c r="IMV168" s="183"/>
      <c r="IMW168" s="183"/>
      <c r="IMX168" s="183"/>
      <c r="IMY168" s="183"/>
      <c r="IMZ168" s="183"/>
      <c r="INA168" s="183"/>
      <c r="INB168" s="183"/>
      <c r="INC168" s="183"/>
      <c r="IND168" s="183"/>
      <c r="INE168" s="183"/>
      <c r="INF168" s="183"/>
      <c r="ING168" s="183"/>
      <c r="INH168" s="183"/>
      <c r="INI168" s="183"/>
      <c r="INJ168" s="183"/>
      <c r="INK168" s="183"/>
      <c r="INL168" s="183"/>
      <c r="INM168" s="183"/>
      <c r="INN168" s="183"/>
      <c r="INO168" s="183"/>
      <c r="INP168" s="183"/>
      <c r="INQ168" s="183"/>
      <c r="INR168" s="183"/>
      <c r="INS168" s="183"/>
      <c r="INT168" s="183"/>
      <c r="INU168" s="183"/>
      <c r="INV168" s="183"/>
      <c r="INW168" s="183"/>
      <c r="INX168" s="183"/>
      <c r="INY168" s="183"/>
      <c r="INZ168" s="183"/>
      <c r="IOA168" s="183"/>
      <c r="IOB168" s="183"/>
      <c r="IOC168" s="183"/>
      <c r="IOD168" s="183"/>
      <c r="IOE168" s="183"/>
      <c r="IOF168" s="183"/>
      <c r="IOG168" s="183"/>
      <c r="IOH168" s="183"/>
      <c r="IOI168" s="183"/>
      <c r="IOJ168" s="183"/>
      <c r="IOK168" s="183"/>
      <c r="IOL168" s="183"/>
      <c r="IOM168" s="183"/>
      <c r="ION168" s="183"/>
      <c r="IOO168" s="183"/>
      <c r="IOP168" s="183"/>
      <c r="IOQ168" s="183"/>
      <c r="IOR168" s="183"/>
      <c r="IOS168" s="183"/>
      <c r="IOT168" s="183"/>
      <c r="IOU168" s="183"/>
      <c r="IOV168" s="183"/>
      <c r="IOW168" s="183"/>
      <c r="IOX168" s="183"/>
      <c r="IOY168" s="183"/>
      <c r="IOZ168" s="183"/>
      <c r="IPA168" s="183"/>
      <c r="IPB168" s="183"/>
      <c r="IPC168" s="183"/>
      <c r="IPD168" s="183"/>
      <c r="IPE168" s="183"/>
      <c r="IPF168" s="183"/>
      <c r="IPG168" s="183"/>
      <c r="IPH168" s="183"/>
      <c r="IPI168" s="183"/>
      <c r="IPJ168" s="183"/>
      <c r="IPK168" s="183"/>
      <c r="IPL168" s="183"/>
      <c r="IPM168" s="183"/>
      <c r="IPN168" s="183"/>
      <c r="IPO168" s="183"/>
      <c r="IPP168" s="183"/>
      <c r="IPQ168" s="183"/>
      <c r="IPR168" s="183"/>
      <c r="IPS168" s="183"/>
      <c r="IPT168" s="183"/>
      <c r="IPU168" s="183"/>
      <c r="IPV168" s="183"/>
      <c r="IPW168" s="183"/>
      <c r="IPX168" s="183"/>
      <c r="IPY168" s="183"/>
      <c r="IPZ168" s="183"/>
      <c r="IQA168" s="183"/>
      <c r="IQB168" s="183"/>
      <c r="IQC168" s="183"/>
      <c r="IQD168" s="183"/>
      <c r="IQE168" s="183"/>
      <c r="IQF168" s="183"/>
      <c r="IQG168" s="183"/>
      <c r="IQH168" s="183"/>
      <c r="IQI168" s="183"/>
      <c r="IQJ168" s="183"/>
      <c r="IQK168" s="183"/>
      <c r="IQL168" s="183"/>
      <c r="IQM168" s="183"/>
      <c r="IQN168" s="183"/>
      <c r="IQO168" s="183"/>
      <c r="IQP168" s="183"/>
      <c r="IQQ168" s="183"/>
      <c r="IQR168" s="183"/>
      <c r="IQS168" s="183"/>
      <c r="IQT168" s="183"/>
      <c r="IQU168" s="183"/>
      <c r="IQV168" s="183"/>
      <c r="IQW168" s="183"/>
      <c r="IQX168" s="183"/>
      <c r="IQY168" s="183"/>
      <c r="IQZ168" s="183"/>
      <c r="IRA168" s="183"/>
      <c r="IRB168" s="183"/>
      <c r="IRC168" s="183"/>
      <c r="IRD168" s="183"/>
      <c r="IRE168" s="183"/>
      <c r="IRF168" s="183"/>
      <c r="IRG168" s="183"/>
      <c r="IRH168" s="183"/>
      <c r="IRI168" s="183"/>
      <c r="IRJ168" s="183"/>
      <c r="IRK168" s="183"/>
      <c r="IRL168" s="183"/>
      <c r="IRM168" s="183"/>
      <c r="IRN168" s="183"/>
      <c r="IRO168" s="183"/>
      <c r="IRP168" s="183"/>
      <c r="IRQ168" s="183"/>
      <c r="IRR168" s="183"/>
      <c r="IRS168" s="183"/>
      <c r="IRT168" s="183"/>
      <c r="IRU168" s="183"/>
      <c r="IRV168" s="183"/>
      <c r="IRW168" s="183"/>
      <c r="IRX168" s="183"/>
      <c r="IRY168" s="183"/>
      <c r="IRZ168" s="183"/>
      <c r="ISA168" s="183"/>
      <c r="ISB168" s="183"/>
      <c r="ISC168" s="183"/>
      <c r="ISD168" s="183"/>
      <c r="ISE168" s="183"/>
      <c r="ISF168" s="183"/>
      <c r="ISG168" s="183"/>
      <c r="ISH168" s="183"/>
      <c r="ISI168" s="183"/>
      <c r="ISJ168" s="183"/>
      <c r="ISK168" s="183"/>
      <c r="ISL168" s="183"/>
      <c r="ISM168" s="183"/>
      <c r="ISN168" s="183"/>
      <c r="ISO168" s="183"/>
      <c r="ISP168" s="183"/>
      <c r="ISQ168" s="183"/>
      <c r="ISR168" s="183"/>
      <c r="ISS168" s="183"/>
      <c r="IST168" s="183"/>
      <c r="ISU168" s="183"/>
      <c r="ISV168" s="183"/>
      <c r="ISW168" s="183"/>
      <c r="ISX168" s="183"/>
      <c r="ISY168" s="183"/>
      <c r="ISZ168" s="183"/>
      <c r="ITA168" s="183"/>
      <c r="ITB168" s="183"/>
      <c r="ITC168" s="183"/>
      <c r="ITD168" s="183"/>
      <c r="ITE168" s="183"/>
      <c r="ITF168" s="183"/>
      <c r="ITG168" s="183"/>
      <c r="ITH168" s="183"/>
      <c r="ITI168" s="183"/>
      <c r="ITJ168" s="183"/>
      <c r="ITK168" s="183"/>
      <c r="ITL168" s="183"/>
      <c r="ITM168" s="183"/>
      <c r="ITN168" s="183"/>
      <c r="ITO168" s="183"/>
      <c r="ITP168" s="183"/>
      <c r="ITQ168" s="183"/>
      <c r="ITR168" s="183"/>
      <c r="ITS168" s="183"/>
      <c r="ITT168" s="183"/>
      <c r="ITU168" s="183"/>
      <c r="ITV168" s="183"/>
      <c r="ITW168" s="183"/>
      <c r="ITX168" s="183"/>
      <c r="ITY168" s="183"/>
      <c r="ITZ168" s="183"/>
      <c r="IUA168" s="183"/>
      <c r="IUB168" s="183"/>
      <c r="IUC168" s="183"/>
      <c r="IUD168" s="183"/>
      <c r="IUE168" s="183"/>
      <c r="IUF168" s="183"/>
      <c r="IUG168" s="183"/>
      <c r="IUH168" s="183"/>
      <c r="IUI168" s="183"/>
      <c r="IUJ168" s="183"/>
      <c r="IUK168" s="183"/>
      <c r="IUL168" s="183"/>
      <c r="IUM168" s="183"/>
      <c r="IUN168" s="183"/>
      <c r="IUO168" s="183"/>
      <c r="IUP168" s="183"/>
      <c r="IUQ168" s="183"/>
      <c r="IUR168" s="183"/>
      <c r="IUS168" s="183"/>
    </row>
    <row r="169" spans="1:6649" s="231" customFormat="1" ht="15" customHeight="1" thickBot="1" x14ac:dyDescent="0.25">
      <c r="A169" s="226"/>
      <c r="B169" s="227"/>
      <c r="C169" s="226"/>
      <c r="D169" s="228"/>
      <c r="E169" s="229"/>
      <c r="F169" s="229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</row>
    <row r="170" spans="1:6649" s="233" customFormat="1" ht="15.75" customHeight="1" thickBot="1" x14ac:dyDescent="0.25">
      <c r="A170" s="220"/>
      <c r="B170" s="270" t="s">
        <v>357</v>
      </c>
      <c r="C170" s="268"/>
      <c r="D170" s="268"/>
      <c r="E170" s="269"/>
      <c r="F170" s="269"/>
      <c r="G170" s="271">
        <v>1825936</v>
      </c>
      <c r="H170" s="272">
        <v>1978036.4687999999</v>
      </c>
      <c r="I170" s="272">
        <v>25723972.468800001</v>
      </c>
      <c r="J170" s="272">
        <v>1206293.5488</v>
      </c>
      <c r="K170" s="272">
        <v>2196499.08</v>
      </c>
      <c r="L170" s="272">
        <v>356189.04</v>
      </c>
      <c r="M170" s="272">
        <v>712378.08</v>
      </c>
      <c r="N170" s="272">
        <v>118729.68000000001</v>
      </c>
      <c r="O170" s="272">
        <v>0</v>
      </c>
      <c r="P170" s="273">
        <v>4590089.4287999999</v>
      </c>
      <c r="Q170" s="274">
        <v>30314061.897600003</v>
      </c>
    </row>
    <row r="171" spans="1:6649" s="183" customFormat="1" ht="15" customHeight="1" thickBot="1" x14ac:dyDescent="0.25">
      <c r="A171" s="210"/>
      <c r="B171" s="232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</row>
    <row r="172" spans="1:6649" s="183" customFormat="1" ht="27" customHeight="1" thickBot="1" x14ac:dyDescent="0.25">
      <c r="A172" s="210"/>
      <c r="B172" s="655" t="s">
        <v>358</v>
      </c>
      <c r="C172" s="656"/>
      <c r="D172" s="656"/>
      <c r="E172" s="656"/>
      <c r="F172" s="657"/>
      <c r="G172" s="266">
        <v>141343433.58590001</v>
      </c>
      <c r="H172" s="266">
        <v>153117341.60360548</v>
      </c>
      <c r="I172" s="266">
        <v>1991260698.1895051</v>
      </c>
      <c r="J172" s="266">
        <v>93377682.514563724</v>
      </c>
      <c r="K172" s="266">
        <v>170028260.48419577</v>
      </c>
      <c r="L172" s="266">
        <v>27572150.3487885</v>
      </c>
      <c r="M172" s="266">
        <v>55144300.697577</v>
      </c>
      <c r="N172" s="266">
        <v>9190716.7829295006</v>
      </c>
      <c r="O172" s="266">
        <v>87428570.242071241</v>
      </c>
      <c r="P172" s="266">
        <v>442741681.0701257</v>
      </c>
      <c r="Q172" s="267">
        <v>2449258969.1192951</v>
      </c>
    </row>
    <row r="173" spans="1:6649" s="183" customFormat="1" ht="15" customHeight="1" x14ac:dyDescent="0.2">
      <c r="A173" s="210"/>
      <c r="B173" s="235"/>
      <c r="C173" s="236"/>
      <c r="D173" s="237"/>
      <c r="E173" s="238"/>
      <c r="F173" s="238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</row>
    <row r="174" spans="1:6649" s="183" customFormat="1" ht="15" customHeight="1" x14ac:dyDescent="0.2">
      <c r="A174" s="210"/>
      <c r="B174" s="235"/>
      <c r="C174" s="236"/>
      <c r="D174" s="237"/>
      <c r="E174" s="238"/>
      <c r="F174" s="238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</row>
    <row r="175" spans="1:6649" s="183" customFormat="1" ht="15" customHeight="1" x14ac:dyDescent="0.2">
      <c r="A175" s="210"/>
      <c r="B175" s="235"/>
      <c r="C175" s="236"/>
      <c r="D175" s="237"/>
      <c r="E175" s="238"/>
      <c r="F175" s="238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</row>
    <row r="176" spans="1:6649" s="183" customFormat="1" ht="15" customHeight="1" x14ac:dyDescent="0.2">
      <c r="A176" s="210"/>
      <c r="B176" s="235"/>
      <c r="C176" s="236"/>
      <c r="D176" s="237"/>
      <c r="E176" s="238"/>
      <c r="F176" s="238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</row>
    <row r="177" spans="1:17" s="183" customFormat="1" ht="15" customHeight="1" x14ac:dyDescent="0.2">
      <c r="A177" s="210"/>
      <c r="B177" s="235"/>
      <c r="C177" s="236"/>
      <c r="D177" s="237"/>
      <c r="E177" s="238"/>
      <c r="F177" s="238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</row>
    <row r="178" spans="1:17" s="183" customFormat="1" ht="15" customHeight="1" x14ac:dyDescent="0.2">
      <c r="A178" s="210"/>
      <c r="B178" s="235"/>
      <c r="C178" s="236"/>
      <c r="D178" s="237"/>
      <c r="E178" s="238"/>
      <c r="F178" s="238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</row>
    <row r="179" spans="1:17" s="183" customFormat="1" ht="15" customHeight="1" x14ac:dyDescent="0.2">
      <c r="A179" s="210"/>
      <c r="B179" s="235"/>
      <c r="C179" s="236"/>
      <c r="D179" s="237"/>
      <c r="E179" s="238"/>
      <c r="F179" s="238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</row>
    <row r="180" spans="1:17" s="183" customFormat="1" ht="15" customHeight="1" x14ac:dyDescent="0.2">
      <c r="A180" s="210"/>
      <c r="B180" s="235"/>
      <c r="C180" s="236"/>
      <c r="D180" s="237"/>
      <c r="E180" s="238"/>
      <c r="F180" s="238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</row>
    <row r="181" spans="1:17" s="183" customFormat="1" ht="15" customHeight="1" x14ac:dyDescent="0.2">
      <c r="A181" s="210"/>
      <c r="B181" s="235"/>
      <c r="C181" s="236"/>
      <c r="D181" s="237"/>
      <c r="E181" s="238"/>
      <c r="F181" s="238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</row>
    <row r="182" spans="1:17" s="183" customFormat="1" ht="15" customHeight="1" x14ac:dyDescent="0.2">
      <c r="A182" s="210"/>
      <c r="B182" s="235"/>
      <c r="C182" s="236"/>
      <c r="D182" s="237"/>
      <c r="E182" s="238"/>
      <c r="F182" s="238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</row>
    <row r="183" spans="1:17" s="183" customFormat="1" ht="15" customHeight="1" x14ac:dyDescent="0.2">
      <c r="A183" s="210"/>
      <c r="B183" s="235"/>
      <c r="C183" s="236"/>
      <c r="D183" s="237"/>
      <c r="E183" s="238"/>
      <c r="F183" s="238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</row>
    <row r="184" spans="1:17" s="183" customFormat="1" ht="15" customHeight="1" x14ac:dyDescent="0.2">
      <c r="A184" s="210"/>
      <c r="B184" s="235"/>
      <c r="C184" s="236"/>
      <c r="D184" s="237"/>
      <c r="E184" s="238"/>
      <c r="F184" s="238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</row>
    <row r="185" spans="1:17" s="183" customFormat="1" ht="15" customHeight="1" x14ac:dyDescent="0.2">
      <c r="A185" s="210"/>
      <c r="B185" s="235"/>
      <c r="C185" s="236"/>
      <c r="D185" s="237"/>
      <c r="E185" s="238"/>
      <c r="F185" s="238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</row>
    <row r="186" spans="1:17" s="183" customFormat="1" ht="15" customHeight="1" x14ac:dyDescent="0.2">
      <c r="A186" s="210"/>
      <c r="B186" s="235"/>
      <c r="C186" s="236"/>
      <c r="D186" s="237"/>
      <c r="E186" s="238"/>
      <c r="F186" s="238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</row>
    <row r="187" spans="1:17" s="183" customFormat="1" ht="15" customHeight="1" x14ac:dyDescent="0.2">
      <c r="A187" s="210"/>
      <c r="B187" s="235"/>
      <c r="C187" s="236"/>
      <c r="D187" s="237"/>
      <c r="E187" s="238"/>
      <c r="F187" s="238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</row>
    <row r="188" spans="1:17" s="183" customFormat="1" ht="15" customHeight="1" x14ac:dyDescent="0.2">
      <c r="A188" s="210"/>
      <c r="B188" s="235"/>
      <c r="C188" s="236"/>
      <c r="D188" s="237"/>
      <c r="E188" s="238"/>
      <c r="F188" s="238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</row>
    <row r="189" spans="1:17" s="183" customFormat="1" ht="15" customHeight="1" x14ac:dyDescent="0.2">
      <c r="A189" s="210"/>
      <c r="B189" s="235"/>
      <c r="C189" s="236"/>
      <c r="D189" s="237"/>
      <c r="E189" s="238"/>
      <c r="F189" s="238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</row>
    <row r="190" spans="1:17" s="183" customFormat="1" ht="15" customHeight="1" x14ac:dyDescent="0.2">
      <c r="A190" s="210"/>
      <c r="B190" s="235"/>
      <c r="C190" s="236"/>
      <c r="D190" s="237"/>
      <c r="E190" s="238"/>
      <c r="F190" s="238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</row>
    <row r="191" spans="1:17" s="183" customFormat="1" ht="15" customHeight="1" x14ac:dyDescent="0.2">
      <c r="A191" s="210"/>
      <c r="B191" s="235"/>
      <c r="C191" s="236"/>
      <c r="D191" s="237"/>
      <c r="E191" s="238"/>
      <c r="F191" s="238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</row>
    <row r="192" spans="1:17" s="183" customFormat="1" ht="15" customHeight="1" x14ac:dyDescent="0.2">
      <c r="A192" s="210"/>
      <c r="B192" s="235"/>
      <c r="C192" s="236"/>
      <c r="D192" s="237"/>
      <c r="E192" s="238"/>
      <c r="F192" s="238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</row>
    <row r="193" spans="1:17" s="183" customFormat="1" ht="15" customHeight="1" x14ac:dyDescent="0.2">
      <c r="A193" s="210"/>
      <c r="B193" s="235"/>
      <c r="C193" s="236"/>
      <c r="D193" s="237"/>
      <c r="E193" s="238"/>
      <c r="F193" s="238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</row>
    <row r="194" spans="1:17" s="183" customFormat="1" ht="15" customHeight="1" x14ac:dyDescent="0.2">
      <c r="A194" s="210"/>
      <c r="B194" s="235"/>
      <c r="C194" s="236"/>
      <c r="D194" s="237"/>
      <c r="E194" s="238"/>
      <c r="F194" s="238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</row>
    <row r="195" spans="1:17" s="183" customFormat="1" ht="15" customHeight="1" x14ac:dyDescent="0.2">
      <c r="A195" s="210"/>
      <c r="B195" s="235"/>
      <c r="C195" s="236"/>
      <c r="D195" s="237"/>
      <c r="E195" s="238"/>
      <c r="F195" s="238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</row>
    <row r="196" spans="1:17" s="183" customFormat="1" ht="15" customHeight="1" x14ac:dyDescent="0.2">
      <c r="A196" s="210"/>
      <c r="B196" s="235"/>
      <c r="C196" s="236"/>
      <c r="D196" s="237"/>
      <c r="E196" s="238"/>
      <c r="F196" s="238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</row>
    <row r="197" spans="1:17" s="183" customFormat="1" ht="15" customHeight="1" x14ac:dyDescent="0.2">
      <c r="A197" s="210"/>
      <c r="B197" s="235"/>
      <c r="C197" s="236"/>
      <c r="D197" s="237"/>
      <c r="E197" s="238"/>
      <c r="F197" s="238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</row>
    <row r="198" spans="1:17" s="183" customFormat="1" ht="15" customHeight="1" x14ac:dyDescent="0.2">
      <c r="A198" s="210"/>
      <c r="B198" s="235"/>
      <c r="C198" s="236"/>
      <c r="D198" s="237"/>
      <c r="E198" s="238"/>
      <c r="F198" s="238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</row>
    <row r="199" spans="1:17" s="183" customFormat="1" ht="15" customHeight="1" x14ac:dyDescent="0.2">
      <c r="A199" s="210"/>
      <c r="B199" s="235"/>
      <c r="C199" s="236"/>
      <c r="D199" s="237"/>
      <c r="E199" s="238"/>
      <c r="F199" s="238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</row>
    <row r="200" spans="1:17" s="183" customFormat="1" ht="15" customHeight="1" x14ac:dyDescent="0.2">
      <c r="A200" s="210"/>
      <c r="B200" s="235"/>
      <c r="C200" s="236"/>
      <c r="D200" s="237"/>
      <c r="E200" s="238"/>
      <c r="F200" s="238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</row>
    <row r="201" spans="1:17" s="183" customFormat="1" ht="15" customHeight="1" x14ac:dyDescent="0.2">
      <c r="A201" s="210"/>
      <c r="B201" s="235"/>
      <c r="C201" s="236"/>
      <c r="D201" s="237"/>
      <c r="E201" s="238"/>
      <c r="F201" s="238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</row>
  </sheetData>
  <mergeCells count="5">
    <mergeCell ref="B168:E168"/>
    <mergeCell ref="A147:F147"/>
    <mergeCell ref="B172:F172"/>
    <mergeCell ref="A1:D1"/>
    <mergeCell ref="A2:G2"/>
  </mergeCells>
  <pageMargins left="0.31496062992125984" right="1.299212598425197" top="0.55118110236220474" bottom="0.35433070866141736" header="0.31496062992125984" footer="0.31496062992125984"/>
  <pageSetup paperSize="5" scale="64" fitToHeight="0" orientation="landscape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L44"/>
  <sheetViews>
    <sheetView workbookViewId="0">
      <selection activeCell="C12" sqref="C12"/>
    </sheetView>
  </sheetViews>
  <sheetFormatPr baseColWidth="10" defaultRowHeight="12.75" x14ac:dyDescent="0.2"/>
  <cols>
    <col min="1" max="1" width="6" customWidth="1"/>
    <col min="2" max="2" width="34" customWidth="1"/>
    <col min="3" max="3" width="18.5703125" customWidth="1"/>
    <col min="4" max="7" width="16.140625" customWidth="1"/>
    <col min="8" max="8" width="18.42578125" bestFit="1" customWidth="1"/>
    <col min="9" max="9" width="13.7109375" bestFit="1" customWidth="1"/>
  </cols>
  <sheetData>
    <row r="2" spans="2:8" ht="15" x14ac:dyDescent="0.25">
      <c r="B2" s="663" t="s">
        <v>147</v>
      </c>
      <c r="C2" s="663"/>
      <c r="D2" s="663"/>
      <c r="E2" s="663"/>
      <c r="F2" s="663"/>
      <c r="G2" s="663"/>
      <c r="H2" s="663"/>
    </row>
    <row r="4" spans="2:8" ht="15" x14ac:dyDescent="0.25">
      <c r="B4" s="5" t="s">
        <v>295</v>
      </c>
      <c r="C4" s="1"/>
    </row>
    <row r="5" spans="2:8" ht="15" x14ac:dyDescent="0.25">
      <c r="E5" s="6" t="s">
        <v>176</v>
      </c>
      <c r="F5" s="7"/>
      <c r="G5" s="28"/>
      <c r="H5" s="1"/>
    </row>
    <row r="6" spans="2:8" ht="14.25" customHeight="1" x14ac:dyDescent="0.2">
      <c r="B6" s="6"/>
      <c r="C6" s="1"/>
      <c r="G6" s="27"/>
    </row>
    <row r="7" spans="2:8" ht="27.75" x14ac:dyDescent="0.25">
      <c r="B7" s="5" t="s">
        <v>148</v>
      </c>
      <c r="C7" s="1"/>
      <c r="D7" s="1"/>
      <c r="E7" s="1"/>
      <c r="G7" s="8" t="s">
        <v>299</v>
      </c>
      <c r="H7" s="1"/>
    </row>
    <row r="8" spans="2:8" x14ac:dyDescent="0.2">
      <c r="B8" s="5"/>
      <c r="D8" s="1"/>
      <c r="E8" s="1"/>
    </row>
    <row r="9" spans="2:8" x14ac:dyDescent="0.2">
      <c r="B9" s="8" t="s">
        <v>149</v>
      </c>
      <c r="C9" s="9">
        <f>+'[1]Remuneraciones -Transferencia'!C9</f>
        <v>6.2557065541162978E-3</v>
      </c>
    </row>
    <row r="10" spans="2:8" ht="33" customHeight="1" x14ac:dyDescent="0.2">
      <c r="B10" s="8" t="s">
        <v>150</v>
      </c>
      <c r="C10" s="10">
        <v>0.2016</v>
      </c>
      <c r="D10" t="s">
        <v>151</v>
      </c>
    </row>
    <row r="12" spans="2:8" ht="57" x14ac:dyDescent="0.2">
      <c r="B12" s="11" t="s">
        <v>152</v>
      </c>
      <c r="C12" s="11" t="s">
        <v>153</v>
      </c>
      <c r="D12" s="11" t="s">
        <v>177</v>
      </c>
      <c r="E12" s="11" t="s">
        <v>178</v>
      </c>
      <c r="F12" s="11" t="s">
        <v>179</v>
      </c>
      <c r="G12" s="11" t="s">
        <v>180</v>
      </c>
      <c r="H12" s="11" t="s">
        <v>154</v>
      </c>
    </row>
    <row r="13" spans="2:8" ht="23.25" customHeight="1" x14ac:dyDescent="0.25">
      <c r="B13" s="12" t="s">
        <v>155</v>
      </c>
      <c r="C13" s="13">
        <v>890690756</v>
      </c>
      <c r="D13" s="4">
        <v>304146321.86092424</v>
      </c>
      <c r="E13" s="13">
        <v>73615945.2488195</v>
      </c>
      <c r="F13" s="13">
        <v>271663731.41487229</v>
      </c>
      <c r="G13" s="13">
        <v>124350748.20941709</v>
      </c>
      <c r="H13" s="13">
        <f>SUM(C13:G13)</f>
        <v>1664467502.7340333</v>
      </c>
    </row>
    <row r="14" spans="2:8" ht="16.5" customHeight="1" x14ac:dyDescent="0.25">
      <c r="B14" s="14" t="s">
        <v>156</v>
      </c>
      <c r="C14" s="15">
        <f>+C13*$C$9</f>
        <v>5571900</v>
      </c>
      <c r="D14" s="15">
        <f t="shared" ref="D14:G14" si="0">+D13*$C$9</f>
        <v>1902650.1390757489</v>
      </c>
      <c r="E14" s="15">
        <f t="shared" si="0"/>
        <v>460519.75118050666</v>
      </c>
      <c r="F14" s="15">
        <f t="shared" si="0"/>
        <v>1699448.5851277062</v>
      </c>
      <c r="G14" s="15">
        <f t="shared" si="0"/>
        <v>777901.790582916</v>
      </c>
      <c r="H14" s="15">
        <f t="shared" ref="H14:H16" si="1">SUM(C14:G14)</f>
        <v>10412420.265966877</v>
      </c>
    </row>
    <row r="15" spans="2:8" ht="15" x14ac:dyDescent="0.25">
      <c r="B15" s="14" t="s">
        <v>157</v>
      </c>
      <c r="C15" s="15">
        <f>+C13+C14</f>
        <v>896262656</v>
      </c>
      <c r="D15" s="15">
        <f t="shared" ref="D15:G15" si="2">+D13+D14</f>
        <v>306048972</v>
      </c>
      <c r="E15" s="15">
        <f t="shared" si="2"/>
        <v>74076465</v>
      </c>
      <c r="F15" s="15">
        <f t="shared" si="2"/>
        <v>273363180</v>
      </c>
      <c r="G15" s="15">
        <f t="shared" si="2"/>
        <v>125128650</v>
      </c>
      <c r="H15" s="15">
        <f>SUM(C15:G15)</f>
        <v>1674879923</v>
      </c>
    </row>
    <row r="16" spans="2:8" ht="33" customHeight="1" x14ac:dyDescent="0.25">
      <c r="B16" s="16" t="s">
        <v>158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1"/>
        <v>0</v>
      </c>
    </row>
    <row r="17" spans="2:12" ht="15.75" thickBot="1" x14ac:dyDescent="0.3">
      <c r="B17" s="17" t="s">
        <v>159</v>
      </c>
      <c r="C17" s="18"/>
      <c r="D17" s="18"/>
      <c r="E17" s="18"/>
      <c r="F17" s="18"/>
      <c r="G17" s="18"/>
      <c r="H17" s="18"/>
    </row>
    <row r="18" spans="2:12" ht="15.75" thickBot="1" x14ac:dyDescent="0.3">
      <c r="B18" s="19" t="s">
        <v>154</v>
      </c>
      <c r="C18" s="286">
        <f>+C15+C16+C17</f>
        <v>896262656</v>
      </c>
      <c r="D18" s="286">
        <f t="shared" ref="D18:G18" si="3">+D15+D16+D17</f>
        <v>306048972</v>
      </c>
      <c r="E18" s="286">
        <f t="shared" si="3"/>
        <v>74076465</v>
      </c>
      <c r="F18" s="286">
        <f t="shared" si="3"/>
        <v>273363180</v>
      </c>
      <c r="G18" s="286">
        <f t="shared" si="3"/>
        <v>125128650</v>
      </c>
      <c r="H18" s="20">
        <f>+H15+H16+H17</f>
        <v>1674879923</v>
      </c>
    </row>
    <row r="20" spans="2:12" ht="28.5" customHeight="1" x14ac:dyDescent="0.2">
      <c r="B20" s="27" t="s">
        <v>160</v>
      </c>
      <c r="C20" s="287">
        <f>H18</f>
        <v>1674879923</v>
      </c>
    </row>
    <row r="21" spans="2:12" ht="34.5" customHeight="1" x14ac:dyDescent="0.2">
      <c r="B21" t="s">
        <v>161</v>
      </c>
      <c r="C21" s="288">
        <v>21920000</v>
      </c>
      <c r="I21" s="4"/>
    </row>
    <row r="22" spans="2:12" ht="33" customHeight="1" x14ac:dyDescent="0.2">
      <c r="B22" s="27" t="s">
        <v>162</v>
      </c>
      <c r="C22" s="289"/>
      <c r="F22" t="s">
        <v>163</v>
      </c>
    </row>
    <row r="23" spans="2:12" ht="40.5" customHeight="1" x14ac:dyDescent="0.25">
      <c r="B23" t="s">
        <v>164</v>
      </c>
      <c r="C23" s="290">
        <v>141343433.58590001</v>
      </c>
      <c r="E23">
        <v>8.2299999999999998E-2</v>
      </c>
      <c r="F23" s="291">
        <f>(+C21+C22+C20)*E23</f>
        <v>139646633.6629</v>
      </c>
    </row>
    <row r="24" spans="2:12" ht="24" customHeight="1" x14ac:dyDescent="0.25">
      <c r="C24" s="292"/>
      <c r="F24" s="293"/>
    </row>
    <row r="25" spans="2:12" ht="15" x14ac:dyDescent="0.25">
      <c r="B25" t="s">
        <v>1</v>
      </c>
      <c r="C25" s="290">
        <v>153117341.60360548</v>
      </c>
      <c r="E25">
        <v>8.3299999999999999E-2</v>
      </c>
      <c r="F25" s="291">
        <f>(C20+C21+C22+C23)*E25</f>
        <v>153117341.60360548</v>
      </c>
      <c r="I25" s="4"/>
    </row>
    <row r="26" spans="2:12" ht="18.75" customHeight="1" x14ac:dyDescent="0.2">
      <c r="C26" s="294"/>
      <c r="F26" s="33"/>
      <c r="L26" s="4"/>
    </row>
    <row r="27" spans="2:12" ht="22.5" customHeight="1" x14ac:dyDescent="0.2">
      <c r="B27" s="27" t="s">
        <v>165</v>
      </c>
      <c r="C27" s="287">
        <v>370569700.6877175</v>
      </c>
    </row>
    <row r="28" spans="2:12" x14ac:dyDescent="0.2">
      <c r="C28" s="294"/>
      <c r="I28" s="4"/>
    </row>
    <row r="29" spans="2:12" ht="15" x14ac:dyDescent="0.25">
      <c r="B29" t="s">
        <v>145</v>
      </c>
      <c r="C29" s="295">
        <f>+C20+C21+C22+C23+C25+C27</f>
        <v>2361830398.877223</v>
      </c>
    </row>
    <row r="30" spans="2:12" x14ac:dyDescent="0.2">
      <c r="C30" s="21"/>
      <c r="F30" s="296"/>
      <c r="H30" s="297"/>
    </row>
    <row r="31" spans="2:12" ht="18.75" x14ac:dyDescent="0.3">
      <c r="B31" s="22"/>
      <c r="C31" s="298"/>
    </row>
    <row r="33" spans="2:10" ht="15" x14ac:dyDescent="0.25">
      <c r="B33" s="2" t="s">
        <v>166</v>
      </c>
      <c r="C33" s="23"/>
      <c r="D33" s="23"/>
      <c r="E33" s="23"/>
      <c r="F33" s="23"/>
      <c r="G33" s="23"/>
      <c r="H33" s="23"/>
      <c r="I33" s="23"/>
      <c r="J33" s="23"/>
    </row>
    <row r="34" spans="2:10" x14ac:dyDescent="0.2">
      <c r="B34" s="664" t="s">
        <v>167</v>
      </c>
      <c r="C34" s="665"/>
      <c r="D34" s="666"/>
      <c r="E34" s="3" t="s">
        <v>168</v>
      </c>
      <c r="F34" s="3" t="s">
        <v>0</v>
      </c>
      <c r="G34" s="23"/>
      <c r="H34" s="23"/>
      <c r="I34" s="23"/>
      <c r="J34" s="23"/>
    </row>
    <row r="35" spans="2:10" ht="19.149999999999999" customHeight="1" x14ac:dyDescent="0.2">
      <c r="B35" s="659" t="s">
        <v>169</v>
      </c>
      <c r="C35" s="659"/>
      <c r="D35" s="659"/>
      <c r="E35" s="29">
        <v>5.0799999999999998E-2</v>
      </c>
      <c r="F35" s="24">
        <f>+(+$C$20+$C$21+$C$22+$C$23)*E35</f>
        <v>93377682.514563724</v>
      </c>
      <c r="G35" s="25"/>
      <c r="H35" s="25"/>
    </row>
    <row r="36" spans="2:10" ht="21.6" customHeight="1" x14ac:dyDescent="0.2">
      <c r="B36" s="659" t="s">
        <v>170</v>
      </c>
      <c r="C36" s="659"/>
      <c r="D36" s="659"/>
      <c r="E36" s="29">
        <v>9.2499999999999999E-2</v>
      </c>
      <c r="F36" s="24">
        <f t="shared" ref="F36:F41" si="4">+(+$C$20+$C$21+$C$22+$C$23)*E36</f>
        <v>170028260.48419577</v>
      </c>
      <c r="G36" s="25"/>
      <c r="H36" s="25"/>
    </row>
    <row r="37" spans="2:10" ht="46.15" customHeight="1" x14ac:dyDescent="0.2">
      <c r="B37" s="659" t="s">
        <v>171</v>
      </c>
      <c r="C37" s="659"/>
      <c r="D37" s="659"/>
      <c r="E37" s="30">
        <v>5.7999999999999996E-3</v>
      </c>
      <c r="F37" s="24">
        <f t="shared" si="4"/>
        <v>10661231.468198219</v>
      </c>
    </row>
    <row r="38" spans="2:10" ht="46.15" customHeight="1" x14ac:dyDescent="0.2">
      <c r="B38" s="659" t="s">
        <v>172</v>
      </c>
      <c r="C38" s="659"/>
      <c r="D38" s="659"/>
      <c r="E38" s="30">
        <v>2.5000000000000001E-3</v>
      </c>
      <c r="F38" s="24">
        <f t="shared" si="4"/>
        <v>4595358.3914647503</v>
      </c>
    </row>
    <row r="39" spans="2:10" ht="31.9" customHeight="1" x14ac:dyDescent="0.2">
      <c r="B39" s="659" t="s">
        <v>173</v>
      </c>
      <c r="C39" s="659"/>
      <c r="D39" s="659"/>
      <c r="E39" s="30">
        <v>5.0000000000000001E-3</v>
      </c>
      <c r="F39" s="24">
        <f>+(+$C$20+$C$21+$C$22+$C$23)*E39</f>
        <v>9190716.7829295006</v>
      </c>
    </row>
    <row r="40" spans="2:10" ht="28.9" customHeight="1" x14ac:dyDescent="0.2">
      <c r="B40" s="659" t="s">
        <v>174</v>
      </c>
      <c r="C40" s="659"/>
      <c r="D40" s="659"/>
      <c r="E40" s="30">
        <v>1.4999999999999999E-2</v>
      </c>
      <c r="F40" s="24">
        <f t="shared" si="4"/>
        <v>27572150.3487885</v>
      </c>
    </row>
    <row r="41" spans="2:10" x14ac:dyDescent="0.2">
      <c r="B41" s="659" t="s">
        <v>175</v>
      </c>
      <c r="C41" s="659"/>
      <c r="D41" s="659"/>
      <c r="E41" s="30">
        <v>0.03</v>
      </c>
      <c r="F41" s="24">
        <f t="shared" si="4"/>
        <v>55144300.697577</v>
      </c>
      <c r="H41" s="1"/>
    </row>
    <row r="42" spans="2:10" ht="15" x14ac:dyDescent="0.25">
      <c r="B42" s="660"/>
      <c r="C42" s="661"/>
      <c r="D42" s="662"/>
      <c r="E42" s="31">
        <f>SUM(E35:E41)</f>
        <v>0.20159999999999997</v>
      </c>
      <c r="F42" s="32">
        <f>SUM(F35:F41)</f>
        <v>370569700.6877175</v>
      </c>
    </row>
    <row r="43" spans="2:10" ht="15.75" x14ac:dyDescent="0.25">
      <c r="B43" s="26"/>
    </row>
    <row r="44" spans="2:10" ht="18.75" x14ac:dyDescent="0.3">
      <c r="B44" s="22"/>
    </row>
  </sheetData>
  <mergeCells count="10">
    <mergeCell ref="B39:D39"/>
    <mergeCell ref="B40:D40"/>
    <mergeCell ref="B41:D41"/>
    <mergeCell ref="B42:D42"/>
    <mergeCell ref="B2:H2"/>
    <mergeCell ref="B34:D34"/>
    <mergeCell ref="B35:D35"/>
    <mergeCell ref="B36:D36"/>
    <mergeCell ref="B37:D37"/>
    <mergeCell ref="B38:D38"/>
  </mergeCells>
  <pageMargins left="0.23622047244094491" right="0.23622047244094491" top="0.31496062992125984" bottom="0.31496062992125984" header="0.31496062992125984" footer="0.31496062992125984"/>
  <pageSetup scale="7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topLeftCell="B1" workbookViewId="0">
      <selection activeCell="E7" sqref="E7"/>
    </sheetView>
  </sheetViews>
  <sheetFormatPr baseColWidth="10" defaultRowHeight="12" x14ac:dyDescent="0.2"/>
  <cols>
    <col min="1" max="1" width="3.140625" style="299" hidden="1" customWidth="1"/>
    <col min="2" max="2" width="7.140625" style="299" bestFit="1" customWidth="1"/>
    <col min="3" max="3" width="23.42578125" style="299" customWidth="1"/>
    <col min="4" max="4" width="19.85546875" style="299" bestFit="1" customWidth="1"/>
    <col min="5" max="5" width="17.28515625" style="299" customWidth="1"/>
    <col min="6" max="6" width="17" style="299" bestFit="1" customWidth="1"/>
    <col min="7" max="7" width="14.5703125" style="299" bestFit="1" customWidth="1"/>
    <col min="8" max="8" width="15.5703125" style="299" customWidth="1"/>
    <col min="9" max="9" width="0.7109375" style="301" customWidth="1"/>
    <col min="10" max="10" width="16.85546875" style="301" customWidth="1"/>
    <col min="11" max="11" width="13.28515625" style="301" bestFit="1" customWidth="1"/>
    <col min="12" max="12" width="33.7109375" style="299" customWidth="1"/>
    <col min="13" max="13" width="13.85546875" style="299" customWidth="1"/>
    <col min="14" max="14" width="14.28515625" style="299" bestFit="1" customWidth="1"/>
    <col min="15" max="16384" width="11.42578125" style="299"/>
  </cols>
  <sheetData>
    <row r="1" spans="1:15" x14ac:dyDescent="0.2">
      <c r="C1" s="300" t="s">
        <v>359</v>
      </c>
    </row>
    <row r="2" spans="1:15" x14ac:dyDescent="0.2">
      <c r="C2" s="300" t="s">
        <v>360</v>
      </c>
    </row>
    <row r="3" spans="1:15" x14ac:dyDescent="0.2">
      <c r="C3" s="300" t="s">
        <v>361</v>
      </c>
      <c r="E3" s="302" t="s">
        <v>362</v>
      </c>
    </row>
    <row r="4" spans="1:15" x14ac:dyDescent="0.2">
      <c r="C4" s="300" t="s">
        <v>363</v>
      </c>
      <c r="E4" s="302">
        <v>123</v>
      </c>
    </row>
    <row r="5" spans="1:15" ht="12.75" thickBot="1" x14ac:dyDescent="0.25"/>
    <row r="6" spans="1:15" ht="36" x14ac:dyDescent="0.2">
      <c r="A6" s="303" t="s">
        <v>104</v>
      </c>
      <c r="B6" s="304" t="s">
        <v>104</v>
      </c>
      <c r="C6" s="305" t="s">
        <v>364</v>
      </c>
      <c r="D6" s="305" t="s">
        <v>127</v>
      </c>
      <c r="E6" s="305" t="s">
        <v>126</v>
      </c>
      <c r="F6" s="305" t="s">
        <v>130</v>
      </c>
      <c r="G6" s="305" t="s">
        <v>129</v>
      </c>
      <c r="H6" s="306" t="s">
        <v>128</v>
      </c>
      <c r="J6" s="306" t="s">
        <v>365</v>
      </c>
    </row>
    <row r="7" spans="1:15" s="311" customFormat="1" ht="24" x14ac:dyDescent="0.2">
      <c r="A7" s="307">
        <v>1</v>
      </c>
      <c r="B7" s="308">
        <v>1</v>
      </c>
      <c r="C7" s="193" t="str">
        <f>+'[2]REAL PUESTO 2019'!B6</f>
        <v>Profesional de Servicio Civil 2</v>
      </c>
      <c r="D7" s="309">
        <v>8326500</v>
      </c>
      <c r="E7" s="197">
        <v>1743000</v>
      </c>
      <c r="F7" s="197">
        <v>954660</v>
      </c>
      <c r="G7" s="197">
        <v>0</v>
      </c>
      <c r="H7" s="197">
        <v>4579575</v>
      </c>
      <c r="I7" s="301"/>
      <c r="J7" s="310">
        <f>+D7+E7+F7+G7+H7</f>
        <v>15603735</v>
      </c>
      <c r="K7" s="301"/>
      <c r="L7" s="301"/>
      <c r="M7" s="301"/>
      <c r="N7" s="301"/>
      <c r="O7" s="301"/>
    </row>
    <row r="8" spans="1:15" s="311" customFormat="1" ht="24" x14ac:dyDescent="0.2">
      <c r="A8" s="307">
        <v>2</v>
      </c>
      <c r="B8" s="308">
        <f>+B7+1</f>
        <v>2</v>
      </c>
      <c r="C8" s="193" t="str">
        <f>+'[2]REAL PUESTO 2019'!B7</f>
        <v>Profesional de Servicio Civil 2</v>
      </c>
      <c r="D8" s="309">
        <v>8326500</v>
      </c>
      <c r="E8" s="197">
        <v>3364704</v>
      </c>
      <c r="F8" s="197">
        <v>1759302</v>
      </c>
      <c r="G8" s="197">
        <v>0</v>
      </c>
      <c r="H8" s="197">
        <v>4579575</v>
      </c>
      <c r="I8" s="301"/>
      <c r="J8" s="310">
        <f t="shared" ref="J8:J71" si="0">+D8+E8+F8+G8+H8</f>
        <v>18030081</v>
      </c>
      <c r="K8" s="301"/>
      <c r="L8" s="301"/>
      <c r="M8" s="301"/>
      <c r="N8" s="301"/>
      <c r="O8" s="301"/>
    </row>
    <row r="9" spans="1:15" s="311" customFormat="1" x14ac:dyDescent="0.2">
      <c r="A9" s="307">
        <v>3</v>
      </c>
      <c r="B9" s="308">
        <f>+B8+1</f>
        <v>3</v>
      </c>
      <c r="C9" s="193" t="str">
        <f>+'[2]REAL PUESTO 2019'!B8</f>
        <v xml:space="preserve">Director General </v>
      </c>
      <c r="D9" s="309">
        <v>17635500</v>
      </c>
      <c r="E9" s="197">
        <v>5794008</v>
      </c>
      <c r="F9" s="197">
        <v>941022</v>
      </c>
      <c r="G9" s="197">
        <v>11463075</v>
      </c>
      <c r="H9" s="197">
        <v>0</v>
      </c>
      <c r="I9" s="301"/>
      <c r="J9" s="310">
        <f t="shared" si="0"/>
        <v>35833605</v>
      </c>
      <c r="K9" s="301"/>
      <c r="L9" s="301"/>
      <c r="M9" s="301"/>
      <c r="N9" s="301"/>
      <c r="O9" s="301"/>
    </row>
    <row r="10" spans="1:15" s="311" customFormat="1" x14ac:dyDescent="0.2">
      <c r="A10" s="307">
        <v>4</v>
      </c>
      <c r="B10" s="308">
        <f t="shared" ref="B10:B73" si="1">+B9+1</f>
        <v>4</v>
      </c>
      <c r="C10" s="193" t="str">
        <f>+'[2]REAL PUESTO 2019'!B9</f>
        <v>Secretario de Servicio Civil 2</v>
      </c>
      <c r="D10" s="309">
        <v>4199700</v>
      </c>
      <c r="E10" s="197">
        <v>1070004</v>
      </c>
      <c r="F10" s="197">
        <v>0</v>
      </c>
      <c r="G10" s="197">
        <v>0</v>
      </c>
      <c r="H10" s="197">
        <v>0</v>
      </c>
      <c r="I10" s="301"/>
      <c r="J10" s="310">
        <f t="shared" si="0"/>
        <v>5269704</v>
      </c>
      <c r="K10" s="301"/>
      <c r="L10" s="301"/>
      <c r="M10" s="301"/>
      <c r="N10" s="301"/>
      <c r="O10" s="301"/>
    </row>
    <row r="11" spans="1:15" s="311" customFormat="1" x14ac:dyDescent="0.2">
      <c r="A11" s="307">
        <v>5</v>
      </c>
      <c r="B11" s="308">
        <f t="shared" si="1"/>
        <v>5</v>
      </c>
      <c r="C11" s="193" t="str">
        <f>+'[2]REAL PUESTO 2019'!B10</f>
        <v>Secretario de Servicio Civil 2</v>
      </c>
      <c r="D11" s="309">
        <v>4199700</v>
      </c>
      <c r="E11" s="197">
        <v>1975392</v>
      </c>
      <c r="F11" s="197">
        <v>0</v>
      </c>
      <c r="G11" s="197">
        <v>0</v>
      </c>
      <c r="H11" s="197">
        <v>0</v>
      </c>
      <c r="I11" s="301"/>
      <c r="J11" s="310">
        <f t="shared" si="0"/>
        <v>6175092</v>
      </c>
      <c r="K11" s="301"/>
      <c r="L11" s="301"/>
      <c r="M11" s="301"/>
      <c r="N11" s="301"/>
      <c r="O11" s="301"/>
    </row>
    <row r="12" spans="1:15" s="311" customFormat="1" ht="24" x14ac:dyDescent="0.2">
      <c r="A12" s="307">
        <v>8</v>
      </c>
      <c r="B12" s="308">
        <f t="shared" si="1"/>
        <v>6</v>
      </c>
      <c r="C12" s="193" t="str">
        <f>+'[2]REAL PUESTO 2019'!B12</f>
        <v>Profesional de Servicio Civil 3</v>
      </c>
      <c r="D12" s="309">
        <v>9051900</v>
      </c>
      <c r="E12" s="197">
        <v>5229000</v>
      </c>
      <c r="F12" s="197">
        <v>1759302</v>
      </c>
      <c r="G12" s="197">
        <v>5883735</v>
      </c>
      <c r="H12" s="197">
        <v>0</v>
      </c>
      <c r="I12" s="301"/>
      <c r="J12" s="310">
        <f t="shared" si="0"/>
        <v>21923937</v>
      </c>
      <c r="K12" s="301"/>
      <c r="L12" s="301"/>
      <c r="M12" s="301"/>
      <c r="N12" s="301"/>
      <c r="O12" s="301"/>
    </row>
    <row r="13" spans="1:15" s="311" customFormat="1" x14ac:dyDescent="0.2">
      <c r="A13" s="307">
        <v>10</v>
      </c>
      <c r="B13" s="308">
        <f t="shared" si="1"/>
        <v>7</v>
      </c>
      <c r="C13" s="193" t="str">
        <f>+'[2]REAL PUESTO 2019'!B13</f>
        <v xml:space="preserve">Auditor Interno </v>
      </c>
      <c r="D13" s="309">
        <v>13595100</v>
      </c>
      <c r="E13" s="197">
        <v>8135640</v>
      </c>
      <c r="F13" s="197">
        <v>2482116</v>
      </c>
      <c r="G13" s="197">
        <v>8836815</v>
      </c>
      <c r="H13" s="197">
        <v>0</v>
      </c>
      <c r="I13" s="301"/>
      <c r="J13" s="310">
        <f t="shared" si="0"/>
        <v>33049671</v>
      </c>
      <c r="K13" s="301"/>
      <c r="L13" s="301"/>
      <c r="M13" s="301"/>
      <c r="N13" s="301"/>
      <c r="O13" s="301"/>
    </row>
    <row r="14" spans="1:15" s="311" customFormat="1" ht="24" x14ac:dyDescent="0.2">
      <c r="A14" s="307">
        <v>12</v>
      </c>
      <c r="B14" s="308">
        <f t="shared" si="1"/>
        <v>8</v>
      </c>
      <c r="C14" s="193" t="str">
        <f>+'[2]REAL PUESTO 2019'!B15</f>
        <v>Profesional de Servicio Civil 2</v>
      </c>
      <c r="D14" s="309">
        <v>8326500</v>
      </c>
      <c r="E14" s="197">
        <v>1281792</v>
      </c>
      <c r="F14" s="197">
        <v>1363800</v>
      </c>
      <c r="G14" s="197">
        <v>0</v>
      </c>
      <c r="H14" s="197">
        <v>4579575</v>
      </c>
      <c r="I14" s="301"/>
      <c r="J14" s="310">
        <f t="shared" si="0"/>
        <v>15551667</v>
      </c>
      <c r="K14" s="301"/>
      <c r="L14" s="301"/>
      <c r="M14" s="301"/>
      <c r="N14" s="301"/>
      <c r="O14" s="301"/>
    </row>
    <row r="15" spans="1:15" s="311" customFormat="1" ht="24" x14ac:dyDescent="0.2">
      <c r="A15" s="307">
        <v>13</v>
      </c>
      <c r="B15" s="308">
        <f t="shared" si="1"/>
        <v>9</v>
      </c>
      <c r="C15" s="193" t="str">
        <f>+'[2]REAL PUESTO 2019'!B16</f>
        <v>Profesional de Servicio Civil 1 B</v>
      </c>
      <c r="D15" s="309">
        <v>7344300</v>
      </c>
      <c r="E15" s="197">
        <v>988176</v>
      </c>
      <c r="F15" s="197">
        <v>709176</v>
      </c>
      <c r="G15" s="197">
        <v>0</v>
      </c>
      <c r="H15" s="197">
        <v>4039365.0000000005</v>
      </c>
      <c r="I15" s="301"/>
      <c r="J15" s="310">
        <f t="shared" si="0"/>
        <v>13081017</v>
      </c>
      <c r="K15" s="301"/>
      <c r="L15" s="301"/>
      <c r="M15" s="301"/>
      <c r="N15" s="301"/>
      <c r="O15" s="301"/>
    </row>
    <row r="16" spans="1:15" s="311" customFormat="1" x14ac:dyDescent="0.2">
      <c r="A16" s="307">
        <v>14</v>
      </c>
      <c r="B16" s="308">
        <f t="shared" si="1"/>
        <v>10</v>
      </c>
      <c r="C16" s="193" t="str">
        <f>+'[2]REAL PUESTO 2019'!B17</f>
        <v>Oficinista de Servicio Civil 2</v>
      </c>
      <c r="D16" s="309">
        <v>3892500</v>
      </c>
      <c r="E16" s="197">
        <v>329232</v>
      </c>
      <c r="F16" s="197">
        <v>0</v>
      </c>
      <c r="G16" s="197">
        <v>0</v>
      </c>
      <c r="H16" s="197">
        <v>0</v>
      </c>
      <c r="I16" s="301"/>
      <c r="J16" s="310">
        <f t="shared" si="0"/>
        <v>4221732</v>
      </c>
      <c r="K16" s="301"/>
      <c r="L16" s="301"/>
      <c r="M16" s="301"/>
      <c r="N16" s="301"/>
      <c r="O16" s="301"/>
    </row>
    <row r="17" spans="1:15" s="311" customFormat="1" ht="24" x14ac:dyDescent="0.2">
      <c r="A17" s="307">
        <v>16</v>
      </c>
      <c r="B17" s="308">
        <f t="shared" si="1"/>
        <v>11</v>
      </c>
      <c r="C17" s="193" t="str">
        <f>+'[2]REAL PUESTO 2019'!B18</f>
        <v>Trabajador Calificado de Servicio Civil 2</v>
      </c>
      <c r="D17" s="309">
        <v>3957900</v>
      </c>
      <c r="E17" s="197">
        <v>576156</v>
      </c>
      <c r="F17" s="197">
        <v>0</v>
      </c>
      <c r="G17" s="197">
        <v>0</v>
      </c>
      <c r="H17" s="197">
        <v>0</v>
      </c>
      <c r="I17" s="301"/>
      <c r="J17" s="310">
        <f t="shared" si="0"/>
        <v>4534056</v>
      </c>
      <c r="K17" s="301"/>
      <c r="L17" s="301"/>
      <c r="M17" s="301"/>
      <c r="N17" s="301"/>
      <c r="O17" s="301"/>
    </row>
    <row r="18" spans="1:15" s="311" customFormat="1" x14ac:dyDescent="0.2">
      <c r="A18" s="307">
        <v>17</v>
      </c>
      <c r="B18" s="308">
        <f t="shared" si="1"/>
        <v>12</v>
      </c>
      <c r="C18" s="193" t="str">
        <f>+'[2]REAL PUESTO 2019'!B19</f>
        <v>Oficinista de Servicio Civil 1</v>
      </c>
      <c r="D18" s="309">
        <v>3696900</v>
      </c>
      <c r="E18" s="197">
        <v>82308</v>
      </c>
      <c r="F18" s="197">
        <v>0</v>
      </c>
      <c r="G18" s="197">
        <v>0</v>
      </c>
      <c r="H18" s="197">
        <v>0</v>
      </c>
      <c r="I18" s="301"/>
      <c r="J18" s="310">
        <f t="shared" si="0"/>
        <v>3779208</v>
      </c>
      <c r="K18" s="301"/>
      <c r="L18" s="301"/>
      <c r="M18" s="301"/>
      <c r="N18" s="301"/>
      <c r="O18" s="301"/>
    </row>
    <row r="19" spans="1:15" s="311" customFormat="1" ht="24" x14ac:dyDescent="0.2">
      <c r="A19" s="307">
        <v>19</v>
      </c>
      <c r="B19" s="308">
        <f t="shared" si="1"/>
        <v>13</v>
      </c>
      <c r="C19" s="193" t="str">
        <f>+'[2]REAL PUESTO 2019'!B21</f>
        <v>Profesional en Informática 1 B</v>
      </c>
      <c r="D19" s="309">
        <v>6939300</v>
      </c>
      <c r="E19" s="197">
        <v>2399544</v>
      </c>
      <c r="F19" s="197">
        <v>1745664</v>
      </c>
      <c r="G19" s="197">
        <v>4510545</v>
      </c>
      <c r="H19" s="197">
        <v>0</v>
      </c>
      <c r="I19" s="301"/>
      <c r="J19" s="310">
        <f t="shared" si="0"/>
        <v>15595053</v>
      </c>
      <c r="K19" s="301"/>
      <c r="L19" s="301"/>
      <c r="M19" s="301"/>
      <c r="N19" s="301"/>
      <c r="O19" s="301"/>
    </row>
    <row r="20" spans="1:15" s="311" customFormat="1" x14ac:dyDescent="0.2">
      <c r="A20" s="307">
        <v>20</v>
      </c>
      <c r="B20" s="308">
        <f t="shared" si="1"/>
        <v>14</v>
      </c>
      <c r="C20" s="193" t="str">
        <f>+'[2]REAL PUESTO 2019'!B22</f>
        <v>Técnico en informática 2</v>
      </c>
      <c r="D20" s="309">
        <v>4782900</v>
      </c>
      <c r="E20" s="197">
        <v>1006236</v>
      </c>
      <c r="F20" s="197">
        <v>0</v>
      </c>
      <c r="G20" s="197">
        <v>1434870</v>
      </c>
      <c r="H20" s="197">
        <v>0</v>
      </c>
      <c r="I20" s="301"/>
      <c r="J20" s="310">
        <f t="shared" si="0"/>
        <v>7224006</v>
      </c>
      <c r="K20" s="312"/>
      <c r="L20" s="301"/>
      <c r="M20" s="301"/>
      <c r="N20" s="301"/>
      <c r="O20" s="301"/>
    </row>
    <row r="21" spans="1:15" s="311" customFormat="1" x14ac:dyDescent="0.2">
      <c r="A21" s="307">
        <v>22</v>
      </c>
      <c r="B21" s="308">
        <f t="shared" si="1"/>
        <v>15</v>
      </c>
      <c r="C21" s="193" t="str">
        <f>+'[2]REAL PUESTO 2019'!B23</f>
        <v>Profesional en Informática 2</v>
      </c>
      <c r="D21" s="309">
        <v>8326500</v>
      </c>
      <c r="E21" s="197">
        <v>2563584</v>
      </c>
      <c r="F21" s="197">
        <v>1963872</v>
      </c>
      <c r="G21" s="197">
        <v>5412225</v>
      </c>
      <c r="H21" s="197">
        <v>0</v>
      </c>
      <c r="I21" s="301"/>
      <c r="J21" s="310">
        <f t="shared" si="0"/>
        <v>18266181</v>
      </c>
      <c r="K21" s="301"/>
      <c r="L21" s="301"/>
      <c r="M21" s="301"/>
      <c r="N21" s="301"/>
      <c r="O21" s="301"/>
    </row>
    <row r="22" spans="1:15" s="301" customFormat="1" x14ac:dyDescent="0.2">
      <c r="A22" s="307">
        <v>23</v>
      </c>
      <c r="B22" s="308">
        <f t="shared" si="1"/>
        <v>16</v>
      </c>
      <c r="C22" s="193" t="str">
        <f>+'[2]REAL PUESTO 2019'!B24</f>
        <v>Profesional en Informática 2</v>
      </c>
      <c r="D22" s="309">
        <v>8326500</v>
      </c>
      <c r="E22" s="197">
        <v>2243136</v>
      </c>
      <c r="F22" s="197">
        <v>1022850</v>
      </c>
      <c r="G22" s="197">
        <v>5412225</v>
      </c>
      <c r="H22" s="197">
        <v>0</v>
      </c>
      <c r="J22" s="310">
        <f t="shared" si="0"/>
        <v>17004711</v>
      </c>
    </row>
    <row r="23" spans="1:15" s="301" customFormat="1" ht="24" x14ac:dyDescent="0.2">
      <c r="A23" s="307">
        <v>24</v>
      </c>
      <c r="B23" s="308">
        <f t="shared" si="1"/>
        <v>17</v>
      </c>
      <c r="C23" s="193" t="str">
        <f>+'[2]REAL PUESTO 2019'!B25</f>
        <v>Profesional de Servicio Jefe 1</v>
      </c>
      <c r="D23" s="309">
        <v>9957900</v>
      </c>
      <c r="E23" s="197">
        <v>2437968</v>
      </c>
      <c r="F23" s="197">
        <v>1691112</v>
      </c>
      <c r="G23" s="197">
        <v>6472635</v>
      </c>
      <c r="H23" s="197">
        <v>0</v>
      </c>
      <c r="J23" s="310">
        <f t="shared" si="0"/>
        <v>20559615</v>
      </c>
    </row>
    <row r="24" spans="1:15" s="301" customFormat="1" ht="24" x14ac:dyDescent="0.2">
      <c r="A24" s="307">
        <v>27</v>
      </c>
      <c r="B24" s="308">
        <f t="shared" si="1"/>
        <v>18</v>
      </c>
      <c r="C24" s="193" t="str">
        <f>+'[2]REAL PUESTO 2019'!B27</f>
        <v>Profesional de Servicio Civil 1-A</v>
      </c>
      <c r="D24" s="309">
        <v>6245100</v>
      </c>
      <c r="E24" s="197">
        <v>1677816</v>
      </c>
      <c r="F24" s="197">
        <v>872832</v>
      </c>
      <c r="G24" s="197">
        <v>0</v>
      </c>
      <c r="H24" s="197">
        <v>1249020</v>
      </c>
      <c r="J24" s="310">
        <f t="shared" si="0"/>
        <v>10044768</v>
      </c>
    </row>
    <row r="25" spans="1:15" s="301" customFormat="1" ht="24" x14ac:dyDescent="0.2">
      <c r="A25" s="307">
        <v>28</v>
      </c>
      <c r="B25" s="308">
        <f t="shared" si="1"/>
        <v>19</v>
      </c>
      <c r="C25" s="193" t="str">
        <f>+'[2]REAL PUESTO 2019'!B28</f>
        <v>Profesional de Servicio Civil 3</v>
      </c>
      <c r="D25" s="309">
        <v>9051900</v>
      </c>
      <c r="E25" s="197">
        <v>1917300</v>
      </c>
      <c r="F25" s="197">
        <v>1841130</v>
      </c>
      <c r="G25" s="197">
        <v>5883735</v>
      </c>
      <c r="H25" s="197">
        <v>0</v>
      </c>
      <c r="J25" s="310">
        <f t="shared" si="0"/>
        <v>18694065</v>
      </c>
    </row>
    <row r="26" spans="1:15" s="301" customFormat="1" ht="24" x14ac:dyDescent="0.2">
      <c r="A26" s="307">
        <v>29</v>
      </c>
      <c r="B26" s="308">
        <f t="shared" si="1"/>
        <v>20</v>
      </c>
      <c r="C26" s="193" t="str">
        <f>+'[2]REAL PUESTO 2019'!B29</f>
        <v>Profesional de Servicio Civil 2</v>
      </c>
      <c r="D26" s="309">
        <v>8326500</v>
      </c>
      <c r="E26" s="197">
        <v>3364704</v>
      </c>
      <c r="F26" s="197">
        <v>1527456</v>
      </c>
      <c r="G26" s="197">
        <v>5412225</v>
      </c>
      <c r="H26" s="197">
        <v>0</v>
      </c>
      <c r="J26" s="310">
        <f t="shared" si="0"/>
        <v>18630885</v>
      </c>
    </row>
    <row r="27" spans="1:15" s="301" customFormat="1" ht="24" x14ac:dyDescent="0.2">
      <c r="A27" s="307">
        <v>32</v>
      </c>
      <c r="B27" s="308">
        <f t="shared" si="1"/>
        <v>21</v>
      </c>
      <c r="C27" s="193" t="str">
        <f>+'[2]REAL PUESTO 2019'!B31</f>
        <v>Profesional de Servicio Civil 1-B</v>
      </c>
      <c r="D27" s="309">
        <v>7344300</v>
      </c>
      <c r="E27" s="197">
        <v>1411680</v>
      </c>
      <c r="F27" s="197">
        <v>1145592</v>
      </c>
      <c r="G27" s="197">
        <v>0</v>
      </c>
      <c r="H27" s="197">
        <v>4039365.0000000005</v>
      </c>
      <c r="J27" s="310">
        <f t="shared" si="0"/>
        <v>13940937</v>
      </c>
    </row>
    <row r="28" spans="1:15" s="301" customFormat="1" ht="24" x14ac:dyDescent="0.2">
      <c r="A28" s="307">
        <v>33</v>
      </c>
      <c r="B28" s="308">
        <f t="shared" si="1"/>
        <v>22</v>
      </c>
      <c r="C28" s="193" t="str">
        <f>+'[2]REAL PUESTO 2019'!B32</f>
        <v>Profesional de Servicio Civil 1-A</v>
      </c>
      <c r="D28" s="309">
        <v>6245100</v>
      </c>
      <c r="E28" s="197">
        <v>2277036</v>
      </c>
      <c r="F28" s="197">
        <v>1895682</v>
      </c>
      <c r="G28" s="197">
        <v>0</v>
      </c>
      <c r="H28" s="197">
        <v>3434805.0000000005</v>
      </c>
      <c r="J28" s="310">
        <f t="shared" si="0"/>
        <v>13852623</v>
      </c>
    </row>
    <row r="29" spans="1:15" s="301" customFormat="1" ht="24" x14ac:dyDescent="0.2">
      <c r="A29" s="307">
        <v>34</v>
      </c>
      <c r="B29" s="308">
        <f t="shared" si="1"/>
        <v>23</v>
      </c>
      <c r="C29" s="193" t="str">
        <f>+'[2]REAL PUESTO 2019'!B33</f>
        <v>Profesional de Servicio Civil 1-A</v>
      </c>
      <c r="D29" s="309">
        <v>6245100</v>
      </c>
      <c r="E29" s="197">
        <v>1677816</v>
      </c>
      <c r="F29" s="197">
        <v>1118316</v>
      </c>
      <c r="G29" s="197">
        <v>0</v>
      </c>
      <c r="H29" s="197">
        <v>3434805.0000000005</v>
      </c>
      <c r="J29" s="310">
        <f t="shared" si="0"/>
        <v>12476037</v>
      </c>
    </row>
    <row r="30" spans="1:15" s="301" customFormat="1" ht="24" x14ac:dyDescent="0.2">
      <c r="A30" s="307">
        <v>35</v>
      </c>
      <c r="B30" s="308">
        <f t="shared" si="1"/>
        <v>24</v>
      </c>
      <c r="C30" s="193" t="str">
        <f>+'[2]REAL PUESTO 2019'!B34</f>
        <v>Profesional de Servicio Civil 3</v>
      </c>
      <c r="D30" s="309">
        <v>9051900</v>
      </c>
      <c r="E30" s="197">
        <v>3311700</v>
      </c>
      <c r="F30" s="197">
        <v>1841130</v>
      </c>
      <c r="G30" s="197">
        <v>0</v>
      </c>
      <c r="H30" s="197">
        <v>4978545</v>
      </c>
      <c r="J30" s="310">
        <f t="shared" si="0"/>
        <v>19183275</v>
      </c>
    </row>
    <row r="31" spans="1:15" s="301" customFormat="1" ht="24" x14ac:dyDescent="0.2">
      <c r="A31" s="307">
        <v>38</v>
      </c>
      <c r="B31" s="308">
        <f t="shared" si="1"/>
        <v>25</v>
      </c>
      <c r="C31" s="193" t="str">
        <f>+'[2]REAL PUESTO 2019'!B36</f>
        <v>Profesional de Servicio Civil 3</v>
      </c>
      <c r="D31" s="309">
        <v>9051900</v>
      </c>
      <c r="E31" s="197">
        <v>2440200</v>
      </c>
      <c r="F31" s="197">
        <v>1131954</v>
      </c>
      <c r="G31" s="197">
        <v>0</v>
      </c>
      <c r="H31" s="197">
        <v>4978545</v>
      </c>
      <c r="J31" s="310">
        <f t="shared" si="0"/>
        <v>17602599</v>
      </c>
    </row>
    <row r="32" spans="1:15" s="301" customFormat="1" ht="24" x14ac:dyDescent="0.2">
      <c r="A32" s="307">
        <v>39</v>
      </c>
      <c r="B32" s="308">
        <f t="shared" si="1"/>
        <v>26</v>
      </c>
      <c r="C32" s="193" t="str">
        <f>+'[2]REAL PUESTO 2019'!B37</f>
        <v>Profesional de Servicio Civil 2</v>
      </c>
      <c r="D32" s="309">
        <v>8326500</v>
      </c>
      <c r="E32" s="197">
        <v>2723808</v>
      </c>
      <c r="F32" s="197">
        <v>1254696</v>
      </c>
      <c r="G32" s="197">
        <v>0</v>
      </c>
      <c r="H32" s="197">
        <v>4579575</v>
      </c>
      <c r="J32" s="310">
        <f t="shared" si="0"/>
        <v>16884579</v>
      </c>
    </row>
    <row r="33" spans="1:10" s="301" customFormat="1" ht="24" x14ac:dyDescent="0.2">
      <c r="A33" s="307">
        <v>40</v>
      </c>
      <c r="B33" s="308">
        <f t="shared" si="1"/>
        <v>27</v>
      </c>
      <c r="C33" s="193" t="str">
        <f>+'[2]REAL PUESTO 2019'!B38</f>
        <v>Profesional Jefe de Servicio Civil 2</v>
      </c>
      <c r="D33" s="309">
        <v>10587300</v>
      </c>
      <c r="E33" s="197">
        <v>2040840</v>
      </c>
      <c r="F33" s="197">
        <v>1009212</v>
      </c>
      <c r="G33" s="197">
        <v>6881745</v>
      </c>
      <c r="H33" s="197">
        <v>0</v>
      </c>
      <c r="J33" s="310">
        <f t="shared" si="0"/>
        <v>20519097</v>
      </c>
    </row>
    <row r="34" spans="1:10" s="301" customFormat="1" x14ac:dyDescent="0.2">
      <c r="A34" s="307">
        <v>42</v>
      </c>
      <c r="B34" s="308">
        <f t="shared" si="1"/>
        <v>28</v>
      </c>
      <c r="C34" s="193" t="str">
        <f>+'[2]REAL PUESTO 2019'!B39</f>
        <v>Técnico de Servicio Civil 3</v>
      </c>
      <c r="D34" s="309">
        <v>5152500</v>
      </c>
      <c r="E34" s="197">
        <v>1874388</v>
      </c>
      <c r="F34" s="197">
        <v>0</v>
      </c>
      <c r="G34" s="197">
        <v>0</v>
      </c>
      <c r="H34" s="197">
        <v>0</v>
      </c>
      <c r="J34" s="310">
        <f t="shared" si="0"/>
        <v>7026888</v>
      </c>
    </row>
    <row r="35" spans="1:10" s="301" customFormat="1" x14ac:dyDescent="0.2">
      <c r="A35" s="307">
        <v>43</v>
      </c>
      <c r="B35" s="308">
        <f t="shared" si="1"/>
        <v>29</v>
      </c>
      <c r="C35" s="193" t="str">
        <f>+'[2]REAL PUESTO 2019'!B40</f>
        <v xml:space="preserve">Secretario de Servicio Civil 1 </v>
      </c>
      <c r="D35" s="309">
        <v>4049100</v>
      </c>
      <c r="E35" s="197">
        <v>2304624</v>
      </c>
      <c r="F35" s="197">
        <v>0</v>
      </c>
      <c r="G35" s="197">
        <v>0</v>
      </c>
      <c r="H35" s="197">
        <v>0</v>
      </c>
      <c r="J35" s="310">
        <f t="shared" si="0"/>
        <v>6353724</v>
      </c>
    </row>
    <row r="36" spans="1:10" s="301" customFormat="1" ht="24" x14ac:dyDescent="0.2">
      <c r="A36" s="307">
        <v>45</v>
      </c>
      <c r="B36" s="308">
        <f t="shared" si="1"/>
        <v>30</v>
      </c>
      <c r="C36" s="193" t="str">
        <f>+'[2]REAL PUESTO 2019'!B42</f>
        <v>Profesional de Servicio Civil 2</v>
      </c>
      <c r="D36" s="309">
        <v>8326500</v>
      </c>
      <c r="E36" s="197">
        <v>2884032</v>
      </c>
      <c r="F36" s="197">
        <v>1009212</v>
      </c>
      <c r="G36" s="197">
        <v>0</v>
      </c>
      <c r="H36" s="197">
        <v>4579575</v>
      </c>
      <c r="J36" s="310">
        <f t="shared" si="0"/>
        <v>16799319</v>
      </c>
    </row>
    <row r="37" spans="1:10" s="301" customFormat="1" ht="24" x14ac:dyDescent="0.2">
      <c r="A37" s="307">
        <v>46</v>
      </c>
      <c r="B37" s="308">
        <f t="shared" si="1"/>
        <v>31</v>
      </c>
      <c r="C37" s="193" t="str">
        <f>+'[2]REAL PUESTO 2019'!B43</f>
        <v>Profesional de Servicio Civil 2</v>
      </c>
      <c r="D37" s="309">
        <v>8326500</v>
      </c>
      <c r="E37" s="197">
        <v>1762464</v>
      </c>
      <c r="F37" s="197">
        <v>1159230</v>
      </c>
      <c r="G37" s="197">
        <v>0</v>
      </c>
      <c r="H37" s="197">
        <v>4579575</v>
      </c>
      <c r="J37" s="310">
        <f t="shared" si="0"/>
        <v>15827769</v>
      </c>
    </row>
    <row r="38" spans="1:10" s="301" customFormat="1" ht="24" x14ac:dyDescent="0.2">
      <c r="A38" s="307">
        <v>47</v>
      </c>
      <c r="B38" s="308">
        <f t="shared" si="1"/>
        <v>32</v>
      </c>
      <c r="C38" s="193" t="str">
        <f>+'[2]REAL PUESTO 2019'!B44</f>
        <v>Profesional Jefe de Servicio Civil 1</v>
      </c>
      <c r="D38" s="309">
        <v>9957900</v>
      </c>
      <c r="E38" s="197">
        <v>2878020</v>
      </c>
      <c r="F38" s="197">
        <v>1363800</v>
      </c>
      <c r="G38" s="197">
        <v>0</v>
      </c>
      <c r="H38" s="197">
        <v>5476845</v>
      </c>
      <c r="J38" s="310">
        <f t="shared" si="0"/>
        <v>19676565</v>
      </c>
    </row>
    <row r="39" spans="1:10" s="301" customFormat="1" x14ac:dyDescent="0.2">
      <c r="A39" s="307">
        <v>48</v>
      </c>
      <c r="B39" s="308">
        <f t="shared" si="1"/>
        <v>33</v>
      </c>
      <c r="C39" s="193" t="str">
        <f>+'[2]REAL PUESTO 2019'!B45</f>
        <v>Técnico de Servicio Civil 1</v>
      </c>
      <c r="D39" s="309">
        <v>5152500</v>
      </c>
      <c r="E39" s="197">
        <v>394608</v>
      </c>
      <c r="F39" s="197">
        <v>0</v>
      </c>
      <c r="G39" s="197">
        <v>0</v>
      </c>
      <c r="H39" s="197">
        <v>0</v>
      </c>
      <c r="J39" s="310">
        <f t="shared" si="0"/>
        <v>5547108</v>
      </c>
    </row>
    <row r="40" spans="1:10" s="301" customFormat="1" ht="24" x14ac:dyDescent="0.2">
      <c r="A40" s="307">
        <v>52</v>
      </c>
      <c r="B40" s="308">
        <f t="shared" si="1"/>
        <v>34</v>
      </c>
      <c r="C40" s="193" t="str">
        <f>+'[2]REAL PUESTO 2019'!B47</f>
        <v>Profesional de Servicio Civil 1 B</v>
      </c>
      <c r="D40" s="309">
        <v>7344300</v>
      </c>
      <c r="E40" s="197">
        <v>1411680</v>
      </c>
      <c r="F40" s="197">
        <v>1486542</v>
      </c>
      <c r="G40" s="197">
        <v>0</v>
      </c>
      <c r="H40" s="197">
        <v>4039365.0000000005</v>
      </c>
      <c r="J40" s="310">
        <f t="shared" si="0"/>
        <v>14281887</v>
      </c>
    </row>
    <row r="41" spans="1:10" s="301" customFormat="1" ht="24" x14ac:dyDescent="0.2">
      <c r="A41" s="307">
        <v>53</v>
      </c>
      <c r="B41" s="308">
        <f t="shared" si="1"/>
        <v>35</v>
      </c>
      <c r="C41" s="193" t="str">
        <f>+'[2]REAL PUESTO 2019'!B48</f>
        <v>Profesional de Servicio Civil 1 B</v>
      </c>
      <c r="D41" s="309">
        <v>7344300</v>
      </c>
      <c r="E41" s="197">
        <v>3811536</v>
      </c>
      <c r="F41" s="197">
        <v>1104678</v>
      </c>
      <c r="G41" s="197">
        <v>0</v>
      </c>
      <c r="H41" s="197">
        <v>4039365.0000000005</v>
      </c>
      <c r="J41" s="310">
        <f t="shared" si="0"/>
        <v>16299879</v>
      </c>
    </row>
    <row r="42" spans="1:10" s="301" customFormat="1" ht="24" x14ac:dyDescent="0.2">
      <c r="A42" s="307">
        <v>54</v>
      </c>
      <c r="B42" s="308">
        <f t="shared" si="1"/>
        <v>36</v>
      </c>
      <c r="C42" s="193" t="str">
        <f>+'[2]REAL PUESTO 2019'!B49</f>
        <v>Profesional de Servicio Civil 1 B</v>
      </c>
      <c r="D42" s="309">
        <v>7344300</v>
      </c>
      <c r="E42" s="197">
        <v>5505552</v>
      </c>
      <c r="F42" s="197">
        <v>1418352</v>
      </c>
      <c r="G42" s="197">
        <v>0</v>
      </c>
      <c r="H42" s="197">
        <v>4039365.0000000005</v>
      </c>
      <c r="J42" s="310">
        <f t="shared" si="0"/>
        <v>18307569</v>
      </c>
    </row>
    <row r="43" spans="1:10" s="301" customFormat="1" ht="24" x14ac:dyDescent="0.2">
      <c r="A43" s="307">
        <v>56</v>
      </c>
      <c r="B43" s="308">
        <f t="shared" si="1"/>
        <v>37</v>
      </c>
      <c r="C43" s="193" t="str">
        <f>+'[2]REAL PUESTO 2019'!B50</f>
        <v>Profesional de Servicio Civil 3</v>
      </c>
      <c r="D43" s="309">
        <v>9051900</v>
      </c>
      <c r="E43" s="197">
        <v>6274800</v>
      </c>
      <c r="F43" s="197">
        <v>2359374</v>
      </c>
      <c r="G43" s="197">
        <v>0</v>
      </c>
      <c r="H43" s="197">
        <v>4978545</v>
      </c>
      <c r="J43" s="310">
        <f t="shared" si="0"/>
        <v>22664619</v>
      </c>
    </row>
    <row r="44" spans="1:10" s="301" customFormat="1" ht="24" x14ac:dyDescent="0.2">
      <c r="A44" s="307">
        <v>57</v>
      </c>
      <c r="B44" s="308">
        <f t="shared" si="1"/>
        <v>38</v>
      </c>
      <c r="C44" s="193" t="str">
        <f>+'[2]REAL PUESTO 2019'!B51</f>
        <v>Profesional Jefe de Servicio Civil 1</v>
      </c>
      <c r="D44" s="309">
        <v>9957900</v>
      </c>
      <c r="E44" s="197">
        <v>2878020</v>
      </c>
      <c r="F44" s="197">
        <v>1363800</v>
      </c>
      <c r="G44" s="197">
        <v>6472635</v>
      </c>
      <c r="H44" s="197">
        <v>0</v>
      </c>
      <c r="J44" s="310">
        <f t="shared" si="0"/>
        <v>20672355</v>
      </c>
    </row>
    <row r="45" spans="1:10" s="301" customFormat="1" x14ac:dyDescent="0.2">
      <c r="A45" s="307">
        <v>58</v>
      </c>
      <c r="B45" s="308">
        <f t="shared" si="1"/>
        <v>39</v>
      </c>
      <c r="C45" s="193" t="str">
        <f>+'[2]REAL PUESTO 2019'!B52</f>
        <v>Oficinista de Servicio Civil 2</v>
      </c>
      <c r="D45" s="309">
        <v>3892500</v>
      </c>
      <c r="E45" s="197">
        <v>823080</v>
      </c>
      <c r="F45" s="197">
        <v>0</v>
      </c>
      <c r="G45" s="197">
        <v>0</v>
      </c>
      <c r="H45" s="197">
        <v>0</v>
      </c>
      <c r="J45" s="310">
        <f t="shared" si="0"/>
        <v>4715580</v>
      </c>
    </row>
    <row r="46" spans="1:10" s="301" customFormat="1" x14ac:dyDescent="0.2">
      <c r="A46" s="307">
        <v>59</v>
      </c>
      <c r="B46" s="308">
        <f t="shared" si="1"/>
        <v>40</v>
      </c>
      <c r="C46" s="193" t="str">
        <f>+'[2]REAL PUESTO 2019'!B53</f>
        <v>Oficinista de Servicio Civil 1</v>
      </c>
      <c r="D46" s="309">
        <v>3584100</v>
      </c>
      <c r="E46" s="197">
        <v>1684620</v>
      </c>
      <c r="F46" s="197">
        <v>0</v>
      </c>
      <c r="G46" s="197">
        <v>0</v>
      </c>
      <c r="H46" s="197">
        <v>0</v>
      </c>
      <c r="J46" s="310">
        <f t="shared" si="0"/>
        <v>5268720</v>
      </c>
    </row>
    <row r="47" spans="1:10" s="301" customFormat="1" ht="24" x14ac:dyDescent="0.2">
      <c r="A47" s="307">
        <v>62</v>
      </c>
      <c r="B47" s="308">
        <f>+B46+1</f>
        <v>41</v>
      </c>
      <c r="C47" s="193" t="str">
        <f>+'[2]REAL PUESTO 2019'!B56</f>
        <v>Profesional de Servicio Civil 1-B</v>
      </c>
      <c r="D47" s="309">
        <v>7344300</v>
      </c>
      <c r="E47" s="197">
        <v>4376208</v>
      </c>
      <c r="F47" s="197">
        <v>1895682</v>
      </c>
      <c r="G47" s="197">
        <v>0</v>
      </c>
      <c r="H47" s="197">
        <v>4039365.0000000005</v>
      </c>
      <c r="J47" s="310">
        <f t="shared" si="0"/>
        <v>17655555</v>
      </c>
    </row>
    <row r="48" spans="1:10" s="301" customFormat="1" ht="24" x14ac:dyDescent="0.2">
      <c r="A48" s="307">
        <v>63</v>
      </c>
      <c r="B48" s="308">
        <f t="shared" si="1"/>
        <v>42</v>
      </c>
      <c r="C48" s="193" t="str">
        <f>+'[2]REAL PUESTO 2019'!B57</f>
        <v>Profesional de Servicio Civil 2</v>
      </c>
      <c r="D48" s="309">
        <v>8326500</v>
      </c>
      <c r="E48" s="197">
        <v>2884032</v>
      </c>
      <c r="F48" s="197">
        <v>1227420</v>
      </c>
      <c r="G48" s="197">
        <v>0</v>
      </c>
      <c r="H48" s="197">
        <v>4579575</v>
      </c>
      <c r="J48" s="310">
        <f t="shared" si="0"/>
        <v>17017527</v>
      </c>
    </row>
    <row r="49" spans="1:10" s="301" customFormat="1" ht="24" x14ac:dyDescent="0.2">
      <c r="A49" s="307">
        <v>64</v>
      </c>
      <c r="B49" s="308">
        <f t="shared" si="1"/>
        <v>43</v>
      </c>
      <c r="C49" s="193" t="str">
        <f>+'[2]REAL PUESTO 2019'!B58</f>
        <v>Profesional Jefe de Servicio Civil 1</v>
      </c>
      <c r="D49" s="309">
        <v>9957900</v>
      </c>
      <c r="E49" s="197">
        <v>3069888</v>
      </c>
      <c r="F49" s="197">
        <v>1595646</v>
      </c>
      <c r="G49" s="197">
        <v>0</v>
      </c>
      <c r="H49" s="197">
        <v>5476845</v>
      </c>
      <c r="J49" s="310">
        <f t="shared" si="0"/>
        <v>20100279</v>
      </c>
    </row>
    <row r="50" spans="1:10" s="301" customFormat="1" x14ac:dyDescent="0.2">
      <c r="A50" s="307">
        <v>65</v>
      </c>
      <c r="B50" s="308">
        <f t="shared" si="1"/>
        <v>44</v>
      </c>
      <c r="C50" s="193" t="str">
        <f>+'[2]REAL PUESTO 2019'!B59</f>
        <v>Técnico de Servicio Civil 2</v>
      </c>
      <c r="D50" s="309">
        <v>4417500</v>
      </c>
      <c r="E50" s="197">
        <v>2025504</v>
      </c>
      <c r="F50" s="197">
        <v>0</v>
      </c>
      <c r="G50" s="197">
        <v>0</v>
      </c>
      <c r="H50" s="197">
        <v>0</v>
      </c>
      <c r="J50" s="310">
        <f t="shared" si="0"/>
        <v>6443004</v>
      </c>
    </row>
    <row r="51" spans="1:10" s="301" customFormat="1" ht="24" x14ac:dyDescent="0.2">
      <c r="A51" s="307">
        <v>67</v>
      </c>
      <c r="B51" s="308">
        <f t="shared" si="1"/>
        <v>45</v>
      </c>
      <c r="C51" s="193" t="str">
        <f>+'[2]REAL PUESTO 2019'!B61</f>
        <v>Profesional de Servicio Civil 2</v>
      </c>
      <c r="D51" s="309">
        <v>8326500</v>
      </c>
      <c r="E51" s="197">
        <v>1762464</v>
      </c>
      <c r="F51" s="197">
        <v>709176</v>
      </c>
      <c r="G51" s="197">
        <v>0</v>
      </c>
      <c r="H51" s="197">
        <v>4579575</v>
      </c>
      <c r="J51" s="310">
        <f t="shared" si="0"/>
        <v>15377715</v>
      </c>
    </row>
    <row r="52" spans="1:10" s="301" customFormat="1" x14ac:dyDescent="0.2">
      <c r="A52" s="307">
        <v>68</v>
      </c>
      <c r="B52" s="308">
        <f t="shared" si="1"/>
        <v>46</v>
      </c>
      <c r="C52" s="193" t="str">
        <f>+'[2]REAL PUESTO 2019'!B62</f>
        <v>Oficinista de Servicio Civil 2</v>
      </c>
      <c r="D52" s="309">
        <v>3892500</v>
      </c>
      <c r="E52" s="197">
        <v>1234620</v>
      </c>
      <c r="F52" s="197">
        <v>0</v>
      </c>
      <c r="G52" s="197">
        <v>0</v>
      </c>
      <c r="H52" s="197">
        <v>0</v>
      </c>
      <c r="J52" s="310">
        <f t="shared" si="0"/>
        <v>5127120</v>
      </c>
    </row>
    <row r="53" spans="1:10" s="301" customFormat="1" x14ac:dyDescent="0.2">
      <c r="A53" s="307">
        <v>69</v>
      </c>
      <c r="B53" s="308">
        <f t="shared" si="1"/>
        <v>47</v>
      </c>
      <c r="C53" s="193" t="str">
        <f>+'[2]REAL PUESTO 2019'!B63</f>
        <v>Oficinista de Servicio Civil 2</v>
      </c>
      <c r="D53" s="309">
        <v>3892500</v>
      </c>
      <c r="E53" s="197">
        <v>576156</v>
      </c>
      <c r="F53" s="197">
        <v>0</v>
      </c>
      <c r="G53" s="197">
        <v>0</v>
      </c>
      <c r="H53" s="197">
        <v>0</v>
      </c>
      <c r="J53" s="310">
        <f t="shared" si="0"/>
        <v>4468656</v>
      </c>
    </row>
    <row r="54" spans="1:10" s="301" customFormat="1" x14ac:dyDescent="0.2">
      <c r="A54" s="307">
        <v>70</v>
      </c>
      <c r="B54" s="308">
        <f t="shared" si="1"/>
        <v>48</v>
      </c>
      <c r="C54" s="193" t="str">
        <f>+'[2]REAL PUESTO 2019'!B64</f>
        <v>Conductor de Servicio civil 1</v>
      </c>
      <c r="D54" s="309">
        <v>3517500</v>
      </c>
      <c r="E54" s="197">
        <v>2304624</v>
      </c>
      <c r="F54" s="197">
        <v>0</v>
      </c>
      <c r="G54" s="197">
        <v>0</v>
      </c>
      <c r="H54" s="197">
        <v>0</v>
      </c>
      <c r="J54" s="310">
        <f t="shared" si="0"/>
        <v>5822124</v>
      </c>
    </row>
    <row r="55" spans="1:10" s="301" customFormat="1" x14ac:dyDescent="0.2">
      <c r="A55" s="307">
        <v>72</v>
      </c>
      <c r="B55" s="308">
        <f t="shared" si="1"/>
        <v>49</v>
      </c>
      <c r="C55" s="193" t="str">
        <f>+'[2]REAL PUESTO 2019'!B65</f>
        <v>Conductor de Servicio civil 1</v>
      </c>
      <c r="D55" s="309">
        <v>3517500</v>
      </c>
      <c r="E55" s="197">
        <v>164616</v>
      </c>
      <c r="F55" s="197">
        <v>0</v>
      </c>
      <c r="G55" s="197">
        <v>0</v>
      </c>
      <c r="H55" s="197">
        <v>0</v>
      </c>
      <c r="J55" s="310">
        <f t="shared" si="0"/>
        <v>3682116</v>
      </c>
    </row>
    <row r="56" spans="1:10" s="301" customFormat="1" ht="24" x14ac:dyDescent="0.2">
      <c r="A56" s="307">
        <v>73</v>
      </c>
      <c r="B56" s="308">
        <f t="shared" si="1"/>
        <v>50</v>
      </c>
      <c r="C56" s="193" t="str">
        <f>+'[2]REAL PUESTO 2019'!B66</f>
        <v>Oficial de Seguridad de Servicio Civil 1</v>
      </c>
      <c r="D56" s="309">
        <v>3517500</v>
      </c>
      <c r="E56" s="197">
        <v>246924</v>
      </c>
      <c r="F56" s="197">
        <v>0</v>
      </c>
      <c r="G56" s="197">
        <v>0</v>
      </c>
      <c r="H56" s="197">
        <v>0</v>
      </c>
      <c r="J56" s="310">
        <f t="shared" si="0"/>
        <v>3764424</v>
      </c>
    </row>
    <row r="57" spans="1:10" s="301" customFormat="1" ht="24" x14ac:dyDescent="0.2">
      <c r="A57" s="307">
        <v>85</v>
      </c>
      <c r="B57" s="308">
        <f t="shared" si="1"/>
        <v>51</v>
      </c>
      <c r="C57" s="193" t="str">
        <f>+'[2]REAL PUESTO 2019'!B67</f>
        <v>Oficial de Seguridad de Servicio Civil 1</v>
      </c>
      <c r="D57" s="309">
        <v>3517500</v>
      </c>
      <c r="E57" s="197">
        <v>2057700</v>
      </c>
      <c r="F57" s="197">
        <v>0</v>
      </c>
      <c r="G57" s="197">
        <v>0</v>
      </c>
      <c r="H57" s="197">
        <v>0</v>
      </c>
      <c r="J57" s="310">
        <f t="shared" si="0"/>
        <v>5575200</v>
      </c>
    </row>
    <row r="58" spans="1:10" s="301" customFormat="1" ht="24" x14ac:dyDescent="0.2">
      <c r="A58" s="307">
        <v>74</v>
      </c>
      <c r="B58" s="308">
        <f t="shared" si="1"/>
        <v>52</v>
      </c>
      <c r="C58" s="193" t="str">
        <f>+'[2]REAL PUESTO 2019'!B68</f>
        <v>Oficial de Seguridad de Servicio Civil 1</v>
      </c>
      <c r="D58" s="309">
        <v>3517500</v>
      </c>
      <c r="E58" s="197">
        <v>1481544</v>
      </c>
      <c r="F58" s="197">
        <v>0</v>
      </c>
      <c r="G58" s="197">
        <v>0</v>
      </c>
      <c r="H58" s="197">
        <v>0</v>
      </c>
      <c r="J58" s="310">
        <f t="shared" si="0"/>
        <v>4999044</v>
      </c>
    </row>
    <row r="59" spans="1:10" s="301" customFormat="1" ht="24" x14ac:dyDescent="0.2">
      <c r="A59" s="307">
        <v>75</v>
      </c>
      <c r="B59" s="308">
        <f t="shared" si="1"/>
        <v>53</v>
      </c>
      <c r="C59" s="193" t="str">
        <f>+'[2]REAL PUESTO 2019'!B69</f>
        <v>Oficial de Seguridad de Servicio Civil 1</v>
      </c>
      <c r="D59" s="309">
        <v>3517500</v>
      </c>
      <c r="E59" s="197">
        <v>905388</v>
      </c>
      <c r="F59" s="197">
        <v>0</v>
      </c>
      <c r="G59" s="197">
        <v>0</v>
      </c>
      <c r="H59" s="197">
        <v>0</v>
      </c>
      <c r="J59" s="310">
        <f t="shared" si="0"/>
        <v>4422888</v>
      </c>
    </row>
    <row r="60" spans="1:10" s="301" customFormat="1" ht="24" x14ac:dyDescent="0.2">
      <c r="A60" s="307">
        <v>76</v>
      </c>
      <c r="B60" s="308">
        <f t="shared" si="1"/>
        <v>54</v>
      </c>
      <c r="C60" s="193" t="str">
        <f>+'[2]REAL PUESTO 2019'!B70</f>
        <v>Misceláneo de Servicio Civil 2</v>
      </c>
      <c r="D60" s="309">
        <v>3448500</v>
      </c>
      <c r="E60" s="197">
        <v>411540</v>
      </c>
      <c r="F60" s="197">
        <v>0</v>
      </c>
      <c r="G60" s="197">
        <v>0</v>
      </c>
      <c r="H60" s="197">
        <v>0</v>
      </c>
      <c r="J60" s="310">
        <f t="shared" si="0"/>
        <v>3860040</v>
      </c>
    </row>
    <row r="61" spans="1:10" s="301" customFormat="1" ht="24" x14ac:dyDescent="0.2">
      <c r="A61" s="307">
        <v>77</v>
      </c>
      <c r="B61" s="308">
        <f t="shared" si="1"/>
        <v>55</v>
      </c>
      <c r="C61" s="193" t="str">
        <f>+'[2]REAL PUESTO 2019'!B71</f>
        <v>Misceláneo de Servicio Civil 2</v>
      </c>
      <c r="D61" s="309">
        <v>3448500</v>
      </c>
      <c r="E61" s="197">
        <v>82308</v>
      </c>
      <c r="F61" s="197">
        <v>0</v>
      </c>
      <c r="G61" s="197">
        <v>0</v>
      </c>
      <c r="H61" s="197">
        <v>0</v>
      </c>
      <c r="J61" s="310">
        <f t="shared" si="0"/>
        <v>3530808</v>
      </c>
    </row>
    <row r="62" spans="1:10" s="301" customFormat="1" ht="24" x14ac:dyDescent="0.2">
      <c r="A62" s="307">
        <v>78</v>
      </c>
      <c r="B62" s="308">
        <f t="shared" si="1"/>
        <v>56</v>
      </c>
      <c r="C62" s="193" t="str">
        <f>+'[2]REAL PUESTO 2019'!B72</f>
        <v>Misceláneo de Servicio Civil 2</v>
      </c>
      <c r="D62" s="309">
        <v>3448500</v>
      </c>
      <c r="E62" s="197">
        <v>3210012</v>
      </c>
      <c r="F62" s="197">
        <v>0</v>
      </c>
      <c r="G62" s="197">
        <v>0</v>
      </c>
      <c r="H62" s="197">
        <v>0</v>
      </c>
      <c r="J62" s="310">
        <f t="shared" si="0"/>
        <v>6658512</v>
      </c>
    </row>
    <row r="63" spans="1:10" s="301" customFormat="1" ht="24" x14ac:dyDescent="0.2">
      <c r="A63" s="307">
        <v>79</v>
      </c>
      <c r="B63" s="308">
        <f t="shared" si="1"/>
        <v>57</v>
      </c>
      <c r="C63" s="193" t="str">
        <f>+'[2]REAL PUESTO 2019'!B73</f>
        <v>Misceláneo de Servicio Civil 2</v>
      </c>
      <c r="D63" s="309">
        <v>3448500</v>
      </c>
      <c r="E63" s="197">
        <v>987696</v>
      </c>
      <c r="F63" s="197">
        <v>0</v>
      </c>
      <c r="G63" s="197">
        <v>0</v>
      </c>
      <c r="H63" s="197">
        <v>0</v>
      </c>
      <c r="J63" s="310">
        <f t="shared" si="0"/>
        <v>4436196</v>
      </c>
    </row>
    <row r="64" spans="1:10" s="301" customFormat="1" ht="24" x14ac:dyDescent="0.2">
      <c r="A64" s="307">
        <v>81</v>
      </c>
      <c r="B64" s="308">
        <f t="shared" si="1"/>
        <v>58</v>
      </c>
      <c r="C64" s="193" t="str">
        <f>+'[2]REAL PUESTO 2019'!B74</f>
        <v>Trabajador Calificado de Servicio Civil 2</v>
      </c>
      <c r="D64" s="309">
        <v>4289700</v>
      </c>
      <c r="E64" s="197">
        <v>2140008</v>
      </c>
      <c r="F64" s="197">
        <v>0</v>
      </c>
      <c r="G64" s="197">
        <v>0</v>
      </c>
      <c r="H64" s="197">
        <v>0</v>
      </c>
      <c r="J64" s="310">
        <f t="shared" si="0"/>
        <v>6429708</v>
      </c>
    </row>
    <row r="65" spans="1:10" s="301" customFormat="1" ht="24" x14ac:dyDescent="0.2">
      <c r="A65" s="307">
        <v>82</v>
      </c>
      <c r="B65" s="308">
        <f t="shared" si="1"/>
        <v>59</v>
      </c>
      <c r="C65" s="193" t="str">
        <f>+'[2]REAL PUESTO 2019'!B75</f>
        <v>Trabajador Calificado de Servicio Civil 2</v>
      </c>
      <c r="D65" s="309">
        <v>3957900</v>
      </c>
      <c r="E65" s="197">
        <v>2633856</v>
      </c>
      <c r="F65" s="197">
        <v>0</v>
      </c>
      <c r="G65" s="197">
        <v>0</v>
      </c>
      <c r="H65" s="197">
        <v>0</v>
      </c>
      <c r="J65" s="310">
        <f t="shared" si="0"/>
        <v>6591756</v>
      </c>
    </row>
    <row r="66" spans="1:10" s="301" customFormat="1" ht="24" x14ac:dyDescent="0.2">
      <c r="A66" s="307">
        <v>84</v>
      </c>
      <c r="B66" s="308">
        <f t="shared" si="1"/>
        <v>60</v>
      </c>
      <c r="C66" s="193" t="str">
        <f>+'[2]REAL PUESTO 2019'!B77</f>
        <v>Profesional de Servicio Civil 1-A</v>
      </c>
      <c r="D66" s="309">
        <v>6245100</v>
      </c>
      <c r="E66" s="197">
        <v>2636568</v>
      </c>
      <c r="F66" s="197">
        <v>1431990</v>
      </c>
      <c r="G66" s="197">
        <v>0</v>
      </c>
      <c r="H66" s="197">
        <v>1249020</v>
      </c>
      <c r="J66" s="310">
        <f t="shared" si="0"/>
        <v>11562678</v>
      </c>
    </row>
    <row r="67" spans="1:10" s="301" customFormat="1" ht="24" x14ac:dyDescent="0.2">
      <c r="A67" s="307">
        <v>86</v>
      </c>
      <c r="B67" s="308">
        <f t="shared" si="1"/>
        <v>61</v>
      </c>
      <c r="C67" s="193" t="str">
        <f>+'[2]REAL PUESTO 2019'!B78</f>
        <v>Profesional de Servicio Civil 3</v>
      </c>
      <c r="D67" s="309">
        <v>9051900</v>
      </c>
      <c r="E67" s="197">
        <v>6449100</v>
      </c>
      <c r="F67" s="197">
        <v>2550306</v>
      </c>
      <c r="G67" s="197">
        <v>0</v>
      </c>
      <c r="H67" s="197">
        <v>4978545</v>
      </c>
      <c r="J67" s="310">
        <f t="shared" si="0"/>
        <v>23029851</v>
      </c>
    </row>
    <row r="68" spans="1:10" s="301" customFormat="1" ht="24" x14ac:dyDescent="0.2">
      <c r="A68" s="307">
        <v>87</v>
      </c>
      <c r="B68" s="308">
        <f t="shared" si="1"/>
        <v>62</v>
      </c>
      <c r="C68" s="193" t="str">
        <f>+'[2]REAL PUESTO 2019'!B79</f>
        <v>Profesional de Servicio Civil 3</v>
      </c>
      <c r="D68" s="309">
        <v>9051900</v>
      </c>
      <c r="E68" s="197">
        <v>5751900</v>
      </c>
      <c r="F68" s="197">
        <v>3000360</v>
      </c>
      <c r="G68" s="197">
        <v>0</v>
      </c>
      <c r="H68" s="197">
        <v>4978545</v>
      </c>
      <c r="J68" s="310">
        <f t="shared" si="0"/>
        <v>22782705</v>
      </c>
    </row>
    <row r="69" spans="1:10" s="301" customFormat="1" ht="24" x14ac:dyDescent="0.2">
      <c r="A69" s="307">
        <v>88</v>
      </c>
      <c r="B69" s="308">
        <f t="shared" si="1"/>
        <v>63</v>
      </c>
      <c r="C69" s="193" t="str">
        <f>+'[2]REAL PUESTO 2019'!B80</f>
        <v>Profesional de Servicio Civil 3</v>
      </c>
      <c r="D69" s="309">
        <v>9051900</v>
      </c>
      <c r="E69" s="197">
        <v>1568700</v>
      </c>
      <c r="F69" s="197">
        <v>927384</v>
      </c>
      <c r="G69" s="197">
        <v>0</v>
      </c>
      <c r="H69" s="197">
        <v>4978545</v>
      </c>
      <c r="J69" s="310">
        <f t="shared" si="0"/>
        <v>16526529</v>
      </c>
    </row>
    <row r="70" spans="1:10" s="301" customFormat="1" ht="24" x14ac:dyDescent="0.2">
      <c r="A70" s="307">
        <v>89</v>
      </c>
      <c r="B70" s="308">
        <f t="shared" si="1"/>
        <v>64</v>
      </c>
      <c r="C70" s="193" t="str">
        <f>+'[2]REAL PUESTO 2019'!B81</f>
        <v>Profesional de Servicio Civil 3</v>
      </c>
      <c r="D70" s="309">
        <v>9051900</v>
      </c>
      <c r="E70" s="197">
        <v>1394400</v>
      </c>
      <c r="F70" s="197">
        <v>981936</v>
      </c>
      <c r="G70" s="197">
        <v>0</v>
      </c>
      <c r="H70" s="197">
        <v>4978545</v>
      </c>
      <c r="J70" s="310">
        <f t="shared" si="0"/>
        <v>16406781</v>
      </c>
    </row>
    <row r="71" spans="1:10" s="301" customFormat="1" ht="24" x14ac:dyDescent="0.2">
      <c r="A71" s="307">
        <v>90</v>
      </c>
      <c r="B71" s="308">
        <f t="shared" si="1"/>
        <v>65</v>
      </c>
      <c r="C71" s="193" t="str">
        <f>+'[2]REAL PUESTO 2019'!B82</f>
        <v>Profesional de Servicio Civil 3</v>
      </c>
      <c r="D71" s="309">
        <v>9051900</v>
      </c>
      <c r="E71" s="197">
        <v>6274800</v>
      </c>
      <c r="F71" s="197">
        <v>2182080</v>
      </c>
      <c r="G71" s="197">
        <v>0</v>
      </c>
      <c r="H71" s="197">
        <v>4978545</v>
      </c>
      <c r="J71" s="310">
        <f t="shared" si="0"/>
        <v>22487325</v>
      </c>
    </row>
    <row r="72" spans="1:10" s="301" customFormat="1" ht="24" x14ac:dyDescent="0.2">
      <c r="A72" s="307">
        <v>91</v>
      </c>
      <c r="B72" s="308">
        <f t="shared" si="1"/>
        <v>66</v>
      </c>
      <c r="C72" s="193" t="str">
        <f>+'[2]REAL PUESTO 2019'!B83</f>
        <v>Profesional Jefe de Servicio Civil 2</v>
      </c>
      <c r="D72" s="309">
        <v>10587300</v>
      </c>
      <c r="E72" s="197">
        <v>4285764</v>
      </c>
      <c r="F72" s="197">
        <v>3013998</v>
      </c>
      <c r="G72" s="197">
        <v>0</v>
      </c>
      <c r="H72" s="197">
        <v>5823015.0000000009</v>
      </c>
      <c r="J72" s="310">
        <f t="shared" ref="J72:J135" si="2">+D72+E72+F72+G72+H72</f>
        <v>23710077</v>
      </c>
    </row>
    <row r="73" spans="1:10" s="301" customFormat="1" x14ac:dyDescent="0.2">
      <c r="A73" s="307">
        <v>92</v>
      </c>
      <c r="B73" s="308">
        <f t="shared" si="1"/>
        <v>67</v>
      </c>
      <c r="C73" s="193" t="str">
        <f>+'[2]REAL PUESTO 2019'!B84</f>
        <v>Técnico de Servicio Civil 1</v>
      </c>
      <c r="D73" s="309">
        <v>4049100</v>
      </c>
      <c r="E73" s="197">
        <v>1234620</v>
      </c>
      <c r="F73" s="197">
        <v>0</v>
      </c>
      <c r="G73" s="197">
        <v>0</v>
      </c>
      <c r="H73" s="197">
        <v>0</v>
      </c>
      <c r="J73" s="310">
        <f t="shared" si="2"/>
        <v>5283720</v>
      </c>
    </row>
    <row r="74" spans="1:10" s="301" customFormat="1" x14ac:dyDescent="0.2">
      <c r="A74" s="307">
        <v>93</v>
      </c>
      <c r="B74" s="308">
        <f t="shared" ref="B74:B129" si="3">+B73+1</f>
        <v>68</v>
      </c>
      <c r="C74" s="193" t="str">
        <f>+'[2]REAL PUESTO 2019'!B85</f>
        <v>Secretario de Servicio Civil 2</v>
      </c>
      <c r="D74" s="309">
        <v>4199700</v>
      </c>
      <c r="E74" s="197">
        <v>2798472</v>
      </c>
      <c r="F74" s="197">
        <v>0</v>
      </c>
      <c r="G74" s="197">
        <v>0</v>
      </c>
      <c r="H74" s="197">
        <v>0</v>
      </c>
      <c r="J74" s="310">
        <f t="shared" si="2"/>
        <v>6998172</v>
      </c>
    </row>
    <row r="75" spans="1:10" s="301" customFormat="1" x14ac:dyDescent="0.2">
      <c r="A75" s="307">
        <v>95</v>
      </c>
      <c r="B75" s="308">
        <f t="shared" si="3"/>
        <v>69</v>
      </c>
      <c r="C75" s="193" t="str">
        <f>+'[2]REAL PUESTO 2019'!B87</f>
        <v>Técnico de Servicio Civil 3</v>
      </c>
      <c r="D75" s="309">
        <v>5152500</v>
      </c>
      <c r="E75" s="197">
        <v>197304</v>
      </c>
      <c r="F75" s="197">
        <v>0</v>
      </c>
      <c r="G75" s="197">
        <v>0</v>
      </c>
      <c r="H75" s="197">
        <v>0</v>
      </c>
      <c r="J75" s="310">
        <f t="shared" si="2"/>
        <v>5349804</v>
      </c>
    </row>
    <row r="76" spans="1:10" s="301" customFormat="1" x14ac:dyDescent="0.2">
      <c r="A76" s="307">
        <v>96</v>
      </c>
      <c r="B76" s="308">
        <f t="shared" si="3"/>
        <v>70</v>
      </c>
      <c r="C76" s="193" t="str">
        <f>+'[2]REAL PUESTO 2019'!B88</f>
        <v>Técnico de Servicio Civil 3</v>
      </c>
      <c r="D76" s="309">
        <v>5152500</v>
      </c>
      <c r="E76" s="197">
        <v>493260</v>
      </c>
      <c r="F76" s="197">
        <v>0</v>
      </c>
      <c r="G76" s="197">
        <v>0</v>
      </c>
      <c r="H76" s="197">
        <v>0</v>
      </c>
      <c r="J76" s="310">
        <f t="shared" si="2"/>
        <v>5645760</v>
      </c>
    </row>
    <row r="77" spans="1:10" s="301" customFormat="1" x14ac:dyDescent="0.2">
      <c r="A77" s="307">
        <v>97</v>
      </c>
      <c r="B77" s="308">
        <f t="shared" si="3"/>
        <v>71</v>
      </c>
      <c r="C77" s="193" t="str">
        <f>+'[2]REAL PUESTO 2019'!B89</f>
        <v>Técnico de Servicio Civil 3</v>
      </c>
      <c r="D77" s="309">
        <v>5152500</v>
      </c>
      <c r="E77" s="197">
        <v>295956</v>
      </c>
      <c r="F77" s="197">
        <v>0</v>
      </c>
      <c r="G77" s="197">
        <v>0</v>
      </c>
      <c r="H77" s="197">
        <v>0</v>
      </c>
      <c r="J77" s="310">
        <f t="shared" si="2"/>
        <v>5448456</v>
      </c>
    </row>
    <row r="78" spans="1:10" s="301" customFormat="1" ht="24" x14ac:dyDescent="0.2">
      <c r="A78" s="307">
        <v>98</v>
      </c>
      <c r="B78" s="308">
        <f t="shared" si="3"/>
        <v>72</v>
      </c>
      <c r="C78" s="193" t="str">
        <f>+'[2]REAL PUESTO 2019'!B90</f>
        <v>Profesional de Servicio Civil 1-A</v>
      </c>
      <c r="D78" s="309">
        <v>6245100</v>
      </c>
      <c r="E78" s="197">
        <v>3235788</v>
      </c>
      <c r="F78" s="197">
        <v>1445628</v>
      </c>
      <c r="G78" s="197">
        <v>0</v>
      </c>
      <c r="H78" s="197">
        <v>1249020</v>
      </c>
      <c r="J78" s="310">
        <f t="shared" si="2"/>
        <v>12175536</v>
      </c>
    </row>
    <row r="79" spans="1:10" s="301" customFormat="1" ht="24" x14ac:dyDescent="0.2">
      <c r="A79" s="307">
        <v>99</v>
      </c>
      <c r="B79" s="308">
        <f t="shared" si="3"/>
        <v>73</v>
      </c>
      <c r="C79" s="193" t="str">
        <f>+'[2]REAL PUESTO 2019'!B91</f>
        <v>Profesional de Servicio Civil 1 B</v>
      </c>
      <c r="D79" s="309">
        <v>7344300</v>
      </c>
      <c r="E79" s="197">
        <v>423504</v>
      </c>
      <c r="F79" s="197">
        <v>681900</v>
      </c>
      <c r="G79" s="197">
        <v>0</v>
      </c>
      <c r="H79" s="197">
        <v>4039365.0000000005</v>
      </c>
      <c r="J79" s="310">
        <f t="shared" si="2"/>
        <v>12489069</v>
      </c>
    </row>
    <row r="80" spans="1:10" s="301" customFormat="1" ht="24" x14ac:dyDescent="0.2">
      <c r="A80" s="307">
        <v>100</v>
      </c>
      <c r="B80" s="308">
        <f t="shared" si="3"/>
        <v>74</v>
      </c>
      <c r="C80" s="193" t="str">
        <f>+'[2]REAL PUESTO 2019'!B92</f>
        <v>Profesional de Servicio Civil 1 B</v>
      </c>
      <c r="D80" s="309">
        <v>7344300</v>
      </c>
      <c r="E80" s="197">
        <v>1411680</v>
      </c>
      <c r="F80" s="197">
        <v>627348</v>
      </c>
      <c r="G80" s="197">
        <v>0</v>
      </c>
      <c r="H80" s="197">
        <v>4039365.0000000005</v>
      </c>
      <c r="J80" s="310">
        <f t="shared" si="2"/>
        <v>13422693</v>
      </c>
    </row>
    <row r="81" spans="1:11" s="301" customFormat="1" ht="24" x14ac:dyDescent="0.2">
      <c r="A81" s="307">
        <v>101</v>
      </c>
      <c r="B81" s="308">
        <f t="shared" si="3"/>
        <v>75</v>
      </c>
      <c r="C81" s="193" t="str">
        <f>+'[2]REAL PUESTO 2019'!B93</f>
        <v>Profesional de Servicio Civil 1 B</v>
      </c>
      <c r="D81" s="309">
        <v>7344300</v>
      </c>
      <c r="E81" s="197">
        <v>423504</v>
      </c>
      <c r="F81" s="197">
        <v>681900</v>
      </c>
      <c r="G81" s="197">
        <v>0</v>
      </c>
      <c r="H81" s="197">
        <v>4039365.0000000005</v>
      </c>
      <c r="J81" s="310">
        <f t="shared" si="2"/>
        <v>12489069</v>
      </c>
    </row>
    <row r="82" spans="1:11" s="301" customFormat="1" ht="24" x14ac:dyDescent="0.2">
      <c r="A82" s="307">
        <v>102</v>
      </c>
      <c r="B82" s="308">
        <f t="shared" si="3"/>
        <v>76</v>
      </c>
      <c r="C82" s="193" t="str">
        <f>+'[2]REAL PUESTO 2019'!B94</f>
        <v>Profesional de Servicio Civil 2</v>
      </c>
      <c r="D82" s="309">
        <v>8326500</v>
      </c>
      <c r="E82" s="197">
        <v>1762464</v>
      </c>
      <c r="F82" s="197">
        <v>1418352</v>
      </c>
      <c r="G82" s="197">
        <v>0</v>
      </c>
      <c r="H82" s="197">
        <v>4579575</v>
      </c>
      <c r="J82" s="310">
        <f t="shared" si="2"/>
        <v>16086891</v>
      </c>
    </row>
    <row r="83" spans="1:11" s="301" customFormat="1" ht="24" x14ac:dyDescent="0.2">
      <c r="A83" s="307">
        <v>103</v>
      </c>
      <c r="B83" s="308">
        <f t="shared" si="3"/>
        <v>77</v>
      </c>
      <c r="C83" s="193" t="str">
        <f>+'[2]REAL PUESTO 2019'!B95</f>
        <v>Profesional de Servicio Civil 3</v>
      </c>
      <c r="D83" s="309">
        <v>9051900</v>
      </c>
      <c r="E83" s="197">
        <v>4531800</v>
      </c>
      <c r="F83" s="197">
        <v>3164016</v>
      </c>
      <c r="G83" s="197">
        <v>0</v>
      </c>
      <c r="H83" s="197">
        <v>4978545</v>
      </c>
      <c r="J83" s="310">
        <f t="shared" si="2"/>
        <v>21726261</v>
      </c>
    </row>
    <row r="84" spans="1:11" s="301" customFormat="1" ht="24" x14ac:dyDescent="0.2">
      <c r="A84" s="307">
        <v>104</v>
      </c>
      <c r="B84" s="308">
        <f t="shared" si="3"/>
        <v>78</v>
      </c>
      <c r="C84" s="193" t="str">
        <f>+'[2]REAL PUESTO 2019'!B96</f>
        <v>Profesional de Servicio Civil 3</v>
      </c>
      <c r="D84" s="309">
        <v>9051900</v>
      </c>
      <c r="E84" s="197">
        <v>5054700</v>
      </c>
      <c r="F84" s="197">
        <v>2359374</v>
      </c>
      <c r="G84" s="197">
        <v>0</v>
      </c>
      <c r="H84" s="197">
        <v>4978545</v>
      </c>
      <c r="J84" s="310">
        <f t="shared" si="2"/>
        <v>21444519</v>
      </c>
    </row>
    <row r="85" spans="1:11" s="301" customFormat="1" ht="24" x14ac:dyDescent="0.2">
      <c r="A85" s="307">
        <v>105</v>
      </c>
      <c r="B85" s="308">
        <f t="shared" si="3"/>
        <v>79</v>
      </c>
      <c r="C85" s="193" t="str">
        <f>+'[2]REAL PUESTO 2019'!B97</f>
        <v>Profesional de Servicio Civil 3</v>
      </c>
      <c r="D85" s="309">
        <v>9051900</v>
      </c>
      <c r="E85" s="197">
        <v>4357500</v>
      </c>
      <c r="F85" s="197">
        <v>1677474</v>
      </c>
      <c r="G85" s="197">
        <v>0</v>
      </c>
      <c r="H85" s="197">
        <v>4978545</v>
      </c>
      <c r="J85" s="310">
        <f t="shared" si="2"/>
        <v>20065419</v>
      </c>
    </row>
    <row r="86" spans="1:11" s="301" customFormat="1" ht="24" x14ac:dyDescent="0.2">
      <c r="A86" s="307">
        <v>106</v>
      </c>
      <c r="B86" s="308">
        <f t="shared" si="3"/>
        <v>80</v>
      </c>
      <c r="C86" s="193" t="str">
        <f>+'[2]REAL PUESTO 2019'!B98</f>
        <v>Profesional de Servicio Civil 3</v>
      </c>
      <c r="D86" s="309">
        <v>9051900</v>
      </c>
      <c r="E86" s="197">
        <v>4008900</v>
      </c>
      <c r="F86" s="197">
        <v>2891256</v>
      </c>
      <c r="G86" s="197">
        <v>0</v>
      </c>
      <c r="H86" s="197">
        <v>4978545</v>
      </c>
      <c r="J86" s="310">
        <f t="shared" si="2"/>
        <v>20930601</v>
      </c>
    </row>
    <row r="87" spans="1:11" s="301" customFormat="1" ht="24" x14ac:dyDescent="0.2">
      <c r="A87" s="307">
        <v>107</v>
      </c>
      <c r="B87" s="308">
        <f t="shared" si="3"/>
        <v>81</v>
      </c>
      <c r="C87" s="193" t="str">
        <f>+'[2]REAL PUESTO 2019'!B99</f>
        <v>Profesional de Servicio Civil 3</v>
      </c>
      <c r="D87" s="309">
        <v>9051900</v>
      </c>
      <c r="E87" s="197">
        <v>4531800</v>
      </c>
      <c r="F87" s="197">
        <v>2072976</v>
      </c>
      <c r="G87" s="197">
        <v>0</v>
      </c>
      <c r="H87" s="197">
        <v>4978545</v>
      </c>
      <c r="J87" s="310">
        <f t="shared" si="2"/>
        <v>20635221</v>
      </c>
    </row>
    <row r="88" spans="1:11" s="301" customFormat="1" ht="24" x14ac:dyDescent="0.2">
      <c r="A88" s="307">
        <v>108</v>
      </c>
      <c r="B88" s="308">
        <f t="shared" si="3"/>
        <v>82</v>
      </c>
      <c r="C88" s="193" t="str">
        <f>+'[2]REAL PUESTO 2019'!B100</f>
        <v>Profesional de Servicio Civil 3</v>
      </c>
      <c r="D88" s="309">
        <v>9051900</v>
      </c>
      <c r="E88" s="197">
        <v>4706100</v>
      </c>
      <c r="F88" s="197">
        <v>2604858</v>
      </c>
      <c r="G88" s="197">
        <v>0</v>
      </c>
      <c r="H88" s="197">
        <v>4978545</v>
      </c>
      <c r="J88" s="310">
        <f t="shared" si="2"/>
        <v>21341403</v>
      </c>
    </row>
    <row r="89" spans="1:11" s="301" customFormat="1" ht="24" x14ac:dyDescent="0.2">
      <c r="A89" s="307">
        <v>109</v>
      </c>
      <c r="B89" s="308">
        <f t="shared" si="3"/>
        <v>83</v>
      </c>
      <c r="C89" s="193" t="str">
        <f>+'[2]REAL PUESTO 2019'!B101</f>
        <v>Profesional de Servicio Civil 3</v>
      </c>
      <c r="D89" s="309">
        <v>9051900</v>
      </c>
      <c r="E89" s="197">
        <v>4357500</v>
      </c>
      <c r="F89" s="197">
        <v>2795790</v>
      </c>
      <c r="G89" s="197">
        <v>0</v>
      </c>
      <c r="H89" s="197">
        <v>4978545</v>
      </c>
      <c r="J89" s="310">
        <f t="shared" si="2"/>
        <v>21183735</v>
      </c>
    </row>
    <row r="90" spans="1:11" s="301" customFormat="1" ht="24" x14ac:dyDescent="0.2">
      <c r="A90" s="307">
        <v>111</v>
      </c>
      <c r="B90" s="308">
        <f t="shared" si="3"/>
        <v>84</v>
      </c>
      <c r="C90" s="193" t="str">
        <f>+'[2]REAL PUESTO 2019'!B102</f>
        <v>Profesional de Servicio Civil 3</v>
      </c>
      <c r="D90" s="309">
        <v>9051900</v>
      </c>
      <c r="E90" s="197">
        <v>1917300</v>
      </c>
      <c r="F90" s="197">
        <v>1827492</v>
      </c>
      <c r="G90" s="197">
        <v>0</v>
      </c>
      <c r="H90" s="197">
        <v>4978545</v>
      </c>
      <c r="J90" s="310">
        <f t="shared" si="2"/>
        <v>17775237</v>
      </c>
    </row>
    <row r="91" spans="1:11" s="301" customFormat="1" ht="24" x14ac:dyDescent="0.2">
      <c r="A91" s="313">
        <v>112</v>
      </c>
      <c r="B91" s="308">
        <f t="shared" si="3"/>
        <v>85</v>
      </c>
      <c r="C91" s="193" t="str">
        <f>+'[2]REAL PUESTO 2019'!B103</f>
        <v>Profesional de Servicio Civil 3</v>
      </c>
      <c r="D91" s="309">
        <v>9051900</v>
      </c>
      <c r="E91" s="197">
        <v>1743000</v>
      </c>
      <c r="F91" s="197">
        <v>1254696</v>
      </c>
      <c r="G91" s="197">
        <v>0</v>
      </c>
      <c r="H91" s="197">
        <v>4978545</v>
      </c>
      <c r="J91" s="310">
        <f t="shared" si="2"/>
        <v>17028141</v>
      </c>
    </row>
    <row r="92" spans="1:11" s="301" customFormat="1" ht="24" x14ac:dyDescent="0.2">
      <c r="A92" s="314"/>
      <c r="B92" s="308">
        <f t="shared" si="3"/>
        <v>86</v>
      </c>
      <c r="C92" s="193" t="str">
        <f>+'[2]REAL PUESTO 2019'!B104</f>
        <v>Profesional de Servicio Civil 2</v>
      </c>
      <c r="D92" s="309">
        <v>8326500</v>
      </c>
      <c r="E92" s="197">
        <v>3845376</v>
      </c>
      <c r="F92" s="197">
        <v>1936596</v>
      </c>
      <c r="G92" s="197">
        <v>0</v>
      </c>
      <c r="H92" s="197">
        <v>4579575</v>
      </c>
      <c r="J92" s="310">
        <f t="shared" si="2"/>
        <v>18688047</v>
      </c>
      <c r="K92" s="301">
        <f>+D92/12</f>
        <v>693875</v>
      </c>
    </row>
    <row r="93" spans="1:11" s="301" customFormat="1" ht="24" x14ac:dyDescent="0.2">
      <c r="A93" s="314"/>
      <c r="B93" s="308">
        <f t="shared" si="3"/>
        <v>87</v>
      </c>
      <c r="C93" s="193" t="str">
        <f>+'[2]REAL PUESTO 2019'!B105</f>
        <v>Profesional de Servicio Civil 2</v>
      </c>
      <c r="D93" s="309">
        <v>8326500</v>
      </c>
      <c r="E93" s="197">
        <v>3364704</v>
      </c>
      <c r="F93" s="197">
        <v>681900</v>
      </c>
      <c r="G93" s="197">
        <v>0</v>
      </c>
      <c r="H93" s="197">
        <v>4579575</v>
      </c>
      <c r="J93" s="310">
        <f t="shared" si="2"/>
        <v>16952679</v>
      </c>
    </row>
    <row r="94" spans="1:11" s="301" customFormat="1" ht="24" x14ac:dyDescent="0.2">
      <c r="A94" s="314"/>
      <c r="B94" s="308">
        <f t="shared" si="3"/>
        <v>88</v>
      </c>
      <c r="C94" s="193" t="str">
        <f>+'[2]REAL PUESTO 2019'!B106</f>
        <v>Profesional Jefe de Servicio Civil 2</v>
      </c>
      <c r="D94" s="309">
        <v>10587300</v>
      </c>
      <c r="E94" s="197">
        <v>5714352</v>
      </c>
      <c r="F94" s="197">
        <v>2427564</v>
      </c>
      <c r="G94" s="197">
        <v>0</v>
      </c>
      <c r="H94" s="197">
        <v>5823015.0000000009</v>
      </c>
      <c r="J94" s="310">
        <f t="shared" si="2"/>
        <v>24552231</v>
      </c>
    </row>
    <row r="95" spans="1:11" s="301" customFormat="1" x14ac:dyDescent="0.2">
      <c r="A95" s="314"/>
      <c r="B95" s="308">
        <f t="shared" si="3"/>
        <v>89</v>
      </c>
      <c r="C95" s="193" t="str">
        <f>+'[2]REAL PUESTO 2019'!B107</f>
        <v>Técnico de Servicio Civil 1</v>
      </c>
      <c r="D95" s="309">
        <v>4049100</v>
      </c>
      <c r="E95" s="197">
        <v>2633856</v>
      </c>
      <c r="F95" s="197">
        <v>0</v>
      </c>
      <c r="G95" s="197">
        <v>0</v>
      </c>
      <c r="H95" s="197">
        <v>0</v>
      </c>
      <c r="J95" s="310">
        <f t="shared" si="2"/>
        <v>6682956</v>
      </c>
    </row>
    <row r="96" spans="1:11" s="301" customFormat="1" x14ac:dyDescent="0.2">
      <c r="A96" s="314"/>
      <c r="B96" s="308">
        <f t="shared" si="3"/>
        <v>90</v>
      </c>
      <c r="C96" s="193" t="str">
        <f>+'[2]REAL PUESTO 2019'!B108</f>
        <v>Técnico de Servicio Civil 1</v>
      </c>
      <c r="D96" s="309">
        <v>4049100</v>
      </c>
      <c r="E96" s="197">
        <v>246924</v>
      </c>
      <c r="F96" s="197">
        <v>0</v>
      </c>
      <c r="G96" s="197">
        <v>0</v>
      </c>
      <c r="H96" s="197">
        <v>0</v>
      </c>
      <c r="J96" s="310">
        <f t="shared" si="2"/>
        <v>4296024</v>
      </c>
    </row>
    <row r="97" spans="1:10" s="301" customFormat="1" x14ac:dyDescent="0.2">
      <c r="A97" s="314"/>
      <c r="B97" s="308">
        <f t="shared" si="3"/>
        <v>91</v>
      </c>
      <c r="C97" s="193" t="str">
        <f>+'[2]REAL PUESTO 2019'!B109</f>
        <v xml:space="preserve">Secretario de Servicio Civil 1 </v>
      </c>
      <c r="D97" s="309">
        <v>4049100</v>
      </c>
      <c r="E97" s="197">
        <v>1234620</v>
      </c>
      <c r="F97" s="197">
        <v>0</v>
      </c>
      <c r="G97" s="197">
        <v>0</v>
      </c>
      <c r="H97" s="197">
        <v>0</v>
      </c>
      <c r="J97" s="310">
        <f t="shared" si="2"/>
        <v>5283720</v>
      </c>
    </row>
    <row r="98" spans="1:10" s="301" customFormat="1" ht="24" x14ac:dyDescent="0.2">
      <c r="A98" s="314"/>
      <c r="B98" s="308">
        <f t="shared" si="3"/>
        <v>92</v>
      </c>
      <c r="C98" s="193" t="str">
        <f>+'[2]REAL PUESTO 2019'!B110</f>
        <v>Trabajador Calificado de Servicio Civil 1</v>
      </c>
      <c r="D98" s="309">
        <v>4402500</v>
      </c>
      <c r="E98" s="197">
        <v>82308</v>
      </c>
      <c r="F98" s="197">
        <v>0</v>
      </c>
      <c r="G98" s="197">
        <v>0</v>
      </c>
      <c r="H98" s="197">
        <v>0</v>
      </c>
      <c r="J98" s="310">
        <f t="shared" si="2"/>
        <v>4484808</v>
      </c>
    </row>
    <row r="99" spans="1:10" s="301" customFormat="1" ht="24" x14ac:dyDescent="0.2">
      <c r="A99" s="314"/>
      <c r="B99" s="308">
        <f t="shared" si="3"/>
        <v>93</v>
      </c>
      <c r="C99" s="193" t="str">
        <f>+'[2]REAL PUESTO 2019'!B111</f>
        <v>Trabajador Calificado de Servicio Civil 1</v>
      </c>
      <c r="D99" s="309">
        <v>4402500</v>
      </c>
      <c r="E99" s="197">
        <v>82308</v>
      </c>
      <c r="F99" s="197">
        <v>0</v>
      </c>
      <c r="G99" s="197">
        <v>0</v>
      </c>
      <c r="H99" s="197">
        <v>0</v>
      </c>
      <c r="J99" s="310">
        <f t="shared" si="2"/>
        <v>4484808</v>
      </c>
    </row>
    <row r="100" spans="1:10" s="301" customFormat="1" ht="24" x14ac:dyDescent="0.2">
      <c r="A100" s="314"/>
      <c r="B100" s="308">
        <f t="shared" si="3"/>
        <v>94</v>
      </c>
      <c r="C100" s="193" t="str">
        <f>+'[2]REAL PUESTO 2019'!B112</f>
        <v>Trabajador Calificado de Servicio Civil 1</v>
      </c>
      <c r="D100" s="309">
        <v>4402500</v>
      </c>
      <c r="E100" s="197">
        <v>82308</v>
      </c>
      <c r="F100" s="197">
        <v>0</v>
      </c>
      <c r="G100" s="197">
        <v>0</v>
      </c>
      <c r="H100" s="197">
        <v>0</v>
      </c>
      <c r="J100" s="310">
        <f t="shared" si="2"/>
        <v>4484808</v>
      </c>
    </row>
    <row r="101" spans="1:10" s="301" customFormat="1" ht="24" x14ac:dyDescent="0.2">
      <c r="A101" s="314"/>
      <c r="B101" s="308">
        <f t="shared" si="3"/>
        <v>95</v>
      </c>
      <c r="C101" s="193" t="str">
        <f>+'[2]REAL PUESTO 2019'!B113</f>
        <v>Trabajador Calificado de Servicio Civil 1</v>
      </c>
      <c r="D101" s="309">
        <v>4402500</v>
      </c>
      <c r="E101" s="197">
        <v>82308</v>
      </c>
      <c r="F101" s="197">
        <v>0</v>
      </c>
      <c r="G101" s="197">
        <v>0</v>
      </c>
      <c r="H101" s="197">
        <v>0</v>
      </c>
      <c r="J101" s="310">
        <f t="shared" si="2"/>
        <v>4484808</v>
      </c>
    </row>
    <row r="102" spans="1:10" s="301" customFormat="1" ht="24" x14ac:dyDescent="0.2">
      <c r="A102" s="314"/>
      <c r="B102" s="308">
        <f t="shared" si="3"/>
        <v>96</v>
      </c>
      <c r="C102" s="193" t="str">
        <f>+'[2]REAL PUESTO 2019'!B114</f>
        <v>Trabajador Calificado de Servicio Civil 1</v>
      </c>
      <c r="D102" s="309">
        <v>4402500</v>
      </c>
      <c r="E102" s="197">
        <v>82308</v>
      </c>
      <c r="F102" s="197">
        <v>0</v>
      </c>
      <c r="G102" s="197">
        <v>0</v>
      </c>
      <c r="H102" s="197">
        <v>0</v>
      </c>
      <c r="J102" s="310">
        <f t="shared" si="2"/>
        <v>4484808</v>
      </c>
    </row>
    <row r="103" spans="1:10" s="301" customFormat="1" ht="24" x14ac:dyDescent="0.2">
      <c r="A103" s="212"/>
      <c r="B103" s="308">
        <f t="shared" si="3"/>
        <v>97</v>
      </c>
      <c r="C103" s="193" t="str">
        <f>+'[2]REAL PUESTO 2019'!B116</f>
        <v>Profesional de Servicio Civil 1-A</v>
      </c>
      <c r="D103" s="309">
        <v>6245100</v>
      </c>
      <c r="E103" s="197">
        <v>2756412</v>
      </c>
      <c r="F103" s="197">
        <v>1582008</v>
      </c>
      <c r="G103" s="197">
        <v>0</v>
      </c>
      <c r="H103" s="197">
        <v>1249020</v>
      </c>
      <c r="J103" s="310">
        <f t="shared" si="2"/>
        <v>11832540</v>
      </c>
    </row>
    <row r="104" spans="1:10" s="301" customFormat="1" ht="24" x14ac:dyDescent="0.2">
      <c r="A104" s="212"/>
      <c r="B104" s="308">
        <f t="shared" si="3"/>
        <v>98</v>
      </c>
      <c r="C104" s="193" t="str">
        <f>+'[2]REAL PUESTO 2019'!B117</f>
        <v>Profesional de Servicio Civil 1-A</v>
      </c>
      <c r="D104" s="309">
        <v>6245100</v>
      </c>
      <c r="E104" s="197">
        <v>1318284</v>
      </c>
      <c r="F104" s="197">
        <v>831918</v>
      </c>
      <c r="G104" s="197">
        <v>0</v>
      </c>
      <c r="H104" s="197">
        <v>1249020</v>
      </c>
      <c r="J104" s="310">
        <f t="shared" si="2"/>
        <v>9644322</v>
      </c>
    </row>
    <row r="105" spans="1:10" s="301" customFormat="1" ht="24" x14ac:dyDescent="0.2">
      <c r="A105" s="212"/>
      <c r="B105" s="308">
        <f t="shared" si="3"/>
        <v>99</v>
      </c>
      <c r="C105" s="193" t="str">
        <f>+'[2]REAL PUESTO 2019'!B118</f>
        <v>Profesional de Servicio Civil 1 B</v>
      </c>
      <c r="D105" s="309">
        <v>7344300</v>
      </c>
      <c r="E105" s="197">
        <v>3811536</v>
      </c>
      <c r="F105" s="197">
        <v>1486542</v>
      </c>
      <c r="G105" s="197">
        <v>0</v>
      </c>
      <c r="H105" s="197">
        <v>4039365.0000000005</v>
      </c>
      <c r="J105" s="310">
        <f t="shared" si="2"/>
        <v>16681743</v>
      </c>
    </row>
    <row r="106" spans="1:10" s="301" customFormat="1" ht="24" x14ac:dyDescent="0.2">
      <c r="A106" s="212"/>
      <c r="B106" s="308">
        <f t="shared" si="3"/>
        <v>100</v>
      </c>
      <c r="C106" s="193" t="str">
        <f>+'[2]REAL PUESTO 2019'!B119</f>
        <v>Profesional de Servicio Civil 3</v>
      </c>
      <c r="D106" s="309">
        <v>9051900</v>
      </c>
      <c r="E106" s="197">
        <v>5054700</v>
      </c>
      <c r="F106" s="197">
        <v>2373012</v>
      </c>
      <c r="G106" s="197">
        <v>0</v>
      </c>
      <c r="H106" s="197">
        <v>4978545</v>
      </c>
      <c r="J106" s="310">
        <f t="shared" si="2"/>
        <v>21458157</v>
      </c>
    </row>
    <row r="107" spans="1:10" s="301" customFormat="1" ht="24" x14ac:dyDescent="0.2">
      <c r="A107" s="212"/>
      <c r="B107" s="308">
        <f t="shared" si="3"/>
        <v>101</v>
      </c>
      <c r="C107" s="193" t="str">
        <f>+'[2]REAL PUESTO 2019'!B120</f>
        <v>Profesional de Servicio Civil 3</v>
      </c>
      <c r="D107" s="309">
        <v>9051900</v>
      </c>
      <c r="E107" s="197">
        <v>6274800</v>
      </c>
      <c r="F107" s="197">
        <v>2482116</v>
      </c>
      <c r="G107" s="197">
        <v>0</v>
      </c>
      <c r="H107" s="197">
        <v>4978545</v>
      </c>
      <c r="J107" s="310">
        <f t="shared" si="2"/>
        <v>22787361</v>
      </c>
    </row>
    <row r="108" spans="1:10" s="301" customFormat="1" ht="24" x14ac:dyDescent="0.2">
      <c r="A108" s="212"/>
      <c r="B108" s="308">
        <f t="shared" si="3"/>
        <v>102</v>
      </c>
      <c r="C108" s="193" t="str">
        <f>+'[2]REAL PUESTO 2019'!B121</f>
        <v>Profesional de Servicio Civil 2</v>
      </c>
      <c r="D108" s="309">
        <v>8326500</v>
      </c>
      <c r="E108" s="197">
        <v>801120</v>
      </c>
      <c r="F108" s="197">
        <v>627348</v>
      </c>
      <c r="G108" s="197">
        <v>0</v>
      </c>
      <c r="H108" s="197">
        <v>4579575</v>
      </c>
      <c r="J108" s="310">
        <f t="shared" si="2"/>
        <v>14334543</v>
      </c>
    </row>
    <row r="109" spans="1:10" s="301" customFormat="1" ht="24" x14ac:dyDescent="0.2">
      <c r="A109" s="212"/>
      <c r="B109" s="308">
        <f t="shared" si="3"/>
        <v>103</v>
      </c>
      <c r="C109" s="193" t="str">
        <f>+'[2]REAL PUESTO 2019'!B122</f>
        <v>Profesional de Servicio Civil 2</v>
      </c>
      <c r="D109" s="309">
        <v>8326500</v>
      </c>
      <c r="E109" s="197">
        <v>4646496</v>
      </c>
      <c r="F109" s="197">
        <v>2768514</v>
      </c>
      <c r="G109" s="197">
        <v>0</v>
      </c>
      <c r="H109" s="197">
        <v>4579575</v>
      </c>
      <c r="J109" s="310">
        <f t="shared" si="2"/>
        <v>20321085</v>
      </c>
    </row>
    <row r="110" spans="1:10" s="301" customFormat="1" ht="24" x14ac:dyDescent="0.2">
      <c r="A110" s="212"/>
      <c r="B110" s="308">
        <f t="shared" si="3"/>
        <v>104</v>
      </c>
      <c r="C110" s="193" t="str">
        <f>+'[2]REAL PUESTO 2019'!B123</f>
        <v>Profesional de Servicio Civil 2</v>
      </c>
      <c r="D110" s="309">
        <v>8326500</v>
      </c>
      <c r="E110" s="197">
        <v>3044256</v>
      </c>
      <c r="F110" s="197">
        <v>2441202</v>
      </c>
      <c r="G110" s="197">
        <v>0</v>
      </c>
      <c r="H110" s="197">
        <v>4579575</v>
      </c>
      <c r="J110" s="310">
        <f t="shared" si="2"/>
        <v>18391533</v>
      </c>
    </row>
    <row r="111" spans="1:10" s="301" customFormat="1" ht="24" x14ac:dyDescent="0.2">
      <c r="A111" s="212"/>
      <c r="B111" s="308">
        <f t="shared" si="3"/>
        <v>105</v>
      </c>
      <c r="C111" s="193" t="str">
        <f>+'[2]REAL PUESTO 2019'!B124</f>
        <v>Profesional de Servicio Civil 2</v>
      </c>
      <c r="D111" s="309">
        <v>8326500</v>
      </c>
      <c r="E111" s="197">
        <v>2884032</v>
      </c>
      <c r="F111" s="197">
        <v>1868406</v>
      </c>
      <c r="G111" s="197">
        <v>0</v>
      </c>
      <c r="H111" s="197">
        <v>4579575</v>
      </c>
      <c r="J111" s="310">
        <f t="shared" si="2"/>
        <v>17658513</v>
      </c>
    </row>
    <row r="112" spans="1:10" s="301" customFormat="1" ht="24" x14ac:dyDescent="0.2">
      <c r="A112" s="212"/>
      <c r="B112" s="308">
        <f t="shared" si="3"/>
        <v>106</v>
      </c>
      <c r="C112" s="193" t="str">
        <f>+'[2]REAL PUESTO 2019'!B125</f>
        <v>Profesional de Servicio Civil 2</v>
      </c>
      <c r="D112" s="309">
        <v>8326500</v>
      </c>
      <c r="E112" s="197">
        <v>4646496</v>
      </c>
      <c r="F112" s="197">
        <v>2072976</v>
      </c>
      <c r="G112" s="197">
        <v>0</v>
      </c>
      <c r="H112" s="197">
        <v>4579575</v>
      </c>
      <c r="J112" s="310">
        <f t="shared" si="2"/>
        <v>19625547</v>
      </c>
    </row>
    <row r="113" spans="1:13" s="301" customFormat="1" ht="24" x14ac:dyDescent="0.2">
      <c r="A113" s="212"/>
      <c r="B113" s="308">
        <f t="shared" si="3"/>
        <v>107</v>
      </c>
      <c r="C113" s="193" t="str">
        <f>+'[2]REAL PUESTO 2019'!B126</f>
        <v>Profesional Jefe de Servicio Civil 2</v>
      </c>
      <c r="D113" s="309">
        <v>10587300</v>
      </c>
      <c r="E113" s="197">
        <v>6530688</v>
      </c>
      <c r="F113" s="197">
        <v>3736812</v>
      </c>
      <c r="G113" s="197">
        <v>0</v>
      </c>
      <c r="H113" s="197">
        <v>5823015.0000000009</v>
      </c>
      <c r="J113" s="310">
        <f t="shared" si="2"/>
        <v>26677815</v>
      </c>
    </row>
    <row r="114" spans="1:13" s="301" customFormat="1" x14ac:dyDescent="0.2">
      <c r="A114" s="212"/>
      <c r="B114" s="308">
        <f t="shared" si="3"/>
        <v>108</v>
      </c>
      <c r="C114" s="193" t="str">
        <f>+'[2]REAL PUESTO 2019'!B127</f>
        <v>Técnico de Servicio Civil 1</v>
      </c>
      <c r="D114" s="309">
        <v>4049100</v>
      </c>
      <c r="E114" s="197">
        <v>3539244</v>
      </c>
      <c r="F114" s="197">
        <v>0</v>
      </c>
      <c r="G114" s="197">
        <v>0</v>
      </c>
      <c r="H114" s="197">
        <v>0</v>
      </c>
      <c r="J114" s="310">
        <f t="shared" si="2"/>
        <v>7588344</v>
      </c>
    </row>
    <row r="115" spans="1:13" s="301" customFormat="1" x14ac:dyDescent="0.2">
      <c r="A115" s="212"/>
      <c r="B115" s="308">
        <f t="shared" si="3"/>
        <v>109</v>
      </c>
      <c r="C115" s="193" t="str">
        <f>+'[2]REAL PUESTO 2019'!B128</f>
        <v xml:space="preserve">Secretario de Servicio Civil 1 </v>
      </c>
      <c r="D115" s="309">
        <v>4049100</v>
      </c>
      <c r="E115" s="197">
        <v>2798472</v>
      </c>
      <c r="F115" s="197">
        <v>0</v>
      </c>
      <c r="G115" s="197">
        <v>0</v>
      </c>
      <c r="H115" s="197">
        <v>0</v>
      </c>
      <c r="J115" s="310">
        <f t="shared" si="2"/>
        <v>6847572</v>
      </c>
    </row>
    <row r="116" spans="1:13" ht="24" x14ac:dyDescent="0.2">
      <c r="A116" s="220"/>
      <c r="B116" s="308">
        <f t="shared" si="3"/>
        <v>110</v>
      </c>
      <c r="C116" s="193" t="str">
        <f>+'[2]REAL PUESTO 2019'!B130</f>
        <v>Profesional de Servicio Civil 1-A</v>
      </c>
      <c r="D116" s="309">
        <v>6245100</v>
      </c>
      <c r="E116" s="197">
        <v>3475476</v>
      </c>
      <c r="F116" s="197">
        <v>695538</v>
      </c>
      <c r="G116" s="197">
        <v>0</v>
      </c>
      <c r="H116" s="197">
        <v>1249020</v>
      </c>
      <c r="J116" s="310">
        <f t="shared" si="2"/>
        <v>11665134</v>
      </c>
      <c r="L116" s="315"/>
      <c r="M116" s="315"/>
    </row>
    <row r="117" spans="1:13" ht="24" x14ac:dyDescent="0.2">
      <c r="A117" s="220"/>
      <c r="B117" s="308">
        <f t="shared" si="3"/>
        <v>111</v>
      </c>
      <c r="C117" s="193" t="str">
        <f>+'[2]REAL PUESTO 2019'!B131</f>
        <v>Profesional de Servicio Civil 1-A</v>
      </c>
      <c r="D117" s="309">
        <v>6245100</v>
      </c>
      <c r="E117" s="197">
        <v>4194540</v>
      </c>
      <c r="F117" s="197">
        <v>2263908</v>
      </c>
      <c r="G117" s="197">
        <v>0</v>
      </c>
      <c r="H117" s="197">
        <v>1249020</v>
      </c>
      <c r="J117" s="310">
        <f t="shared" si="2"/>
        <v>13952568</v>
      </c>
    </row>
    <row r="118" spans="1:13" ht="24" x14ac:dyDescent="0.2">
      <c r="A118" s="183"/>
      <c r="B118" s="308">
        <f t="shared" si="3"/>
        <v>112</v>
      </c>
      <c r="C118" s="193" t="str">
        <f>+'[2]REAL PUESTO 2019'!B132</f>
        <v>Profesional de Servicio Civil 1-B</v>
      </c>
      <c r="D118" s="309">
        <v>6245100</v>
      </c>
      <c r="E118" s="197">
        <v>2277036</v>
      </c>
      <c r="F118" s="197">
        <v>1227420</v>
      </c>
      <c r="G118" s="197">
        <v>0</v>
      </c>
      <c r="H118" s="197">
        <v>1249020</v>
      </c>
      <c r="J118" s="310">
        <f t="shared" si="2"/>
        <v>10998576</v>
      </c>
      <c r="L118" s="315"/>
      <c r="M118" s="315"/>
    </row>
    <row r="119" spans="1:13" ht="24" x14ac:dyDescent="0.2">
      <c r="A119" s="316"/>
      <c r="B119" s="308">
        <f t="shared" si="3"/>
        <v>113</v>
      </c>
      <c r="C119" s="193" t="str">
        <f>+'[2]REAL PUESTO 2019'!B133</f>
        <v>Profesional de Servicio Civil 3</v>
      </c>
      <c r="D119" s="309">
        <v>9051900</v>
      </c>
      <c r="E119" s="197">
        <v>6100500</v>
      </c>
      <c r="F119" s="197">
        <v>1977510</v>
      </c>
      <c r="G119" s="197">
        <v>0</v>
      </c>
      <c r="H119" s="197">
        <v>4978545</v>
      </c>
      <c r="J119" s="310">
        <f t="shared" si="2"/>
        <v>22108455</v>
      </c>
    </row>
    <row r="120" spans="1:13" ht="24" x14ac:dyDescent="0.2">
      <c r="A120" s="316"/>
      <c r="B120" s="308">
        <f t="shared" si="3"/>
        <v>114</v>
      </c>
      <c r="C120" s="193" t="str">
        <f>+'[2]REAL PUESTO 2019'!B134</f>
        <v>Profesional de Servicio Civil 3</v>
      </c>
      <c r="D120" s="309">
        <v>9051900</v>
      </c>
      <c r="E120" s="197">
        <v>3834600</v>
      </c>
      <c r="F120" s="197">
        <v>2345736</v>
      </c>
      <c r="G120" s="197">
        <v>0</v>
      </c>
      <c r="H120" s="197">
        <v>4978545</v>
      </c>
      <c r="J120" s="310">
        <f t="shared" si="2"/>
        <v>20210781</v>
      </c>
      <c r="L120" s="315"/>
      <c r="M120" s="315"/>
    </row>
    <row r="121" spans="1:13" ht="24" x14ac:dyDescent="0.2">
      <c r="A121" s="316"/>
      <c r="B121" s="308">
        <f t="shared" si="3"/>
        <v>115</v>
      </c>
      <c r="C121" s="193" t="str">
        <f>+'[2]REAL PUESTO 2019'!B135</f>
        <v>Profesional Jefe de Servicio Civil 2</v>
      </c>
      <c r="D121" s="309">
        <v>10587300</v>
      </c>
      <c r="E121" s="197">
        <v>7142940</v>
      </c>
      <c r="F121" s="197">
        <v>2168442</v>
      </c>
      <c r="G121" s="197">
        <v>0</v>
      </c>
      <c r="H121" s="197">
        <v>5823015.0000000009</v>
      </c>
      <c r="J121" s="310">
        <f t="shared" si="2"/>
        <v>25721697</v>
      </c>
    </row>
    <row r="122" spans="1:13" x14ac:dyDescent="0.2">
      <c r="A122" s="183"/>
      <c r="B122" s="308">
        <f t="shared" si="3"/>
        <v>116</v>
      </c>
      <c r="C122" s="193" t="str">
        <f>+'[2]REAL PUESTO 2019'!B136</f>
        <v>Técnico de Servicio Civil 1</v>
      </c>
      <c r="D122" s="309">
        <v>4049100</v>
      </c>
      <c r="E122" s="197">
        <v>2551548</v>
      </c>
      <c r="F122" s="197">
        <v>0</v>
      </c>
      <c r="G122" s="197">
        <v>0</v>
      </c>
      <c r="H122" s="197">
        <v>0</v>
      </c>
      <c r="J122" s="310">
        <f t="shared" si="2"/>
        <v>6600648</v>
      </c>
      <c r="L122" s="315"/>
    </row>
    <row r="123" spans="1:13" x14ac:dyDescent="0.2">
      <c r="A123" s="316"/>
      <c r="B123" s="308">
        <f t="shared" si="3"/>
        <v>117</v>
      </c>
      <c r="C123" s="193" t="str">
        <f>+'[2]REAL PUESTO 2019'!B137</f>
        <v>Técnico de Servicio Civil 1</v>
      </c>
      <c r="D123" s="309">
        <v>4049100</v>
      </c>
      <c r="E123" s="197">
        <v>2633856</v>
      </c>
      <c r="F123" s="197">
        <v>0</v>
      </c>
      <c r="G123" s="197">
        <v>0</v>
      </c>
      <c r="H123" s="197">
        <v>0</v>
      </c>
      <c r="J123" s="310">
        <f t="shared" si="2"/>
        <v>6682956</v>
      </c>
    </row>
    <row r="124" spans="1:13" x14ac:dyDescent="0.2">
      <c r="B124" s="308">
        <f t="shared" si="3"/>
        <v>118</v>
      </c>
      <c r="C124" s="193" t="str">
        <f>+'[2]REAL PUESTO 2019'!B138</f>
        <v>Secretario de Servicio Civil 2</v>
      </c>
      <c r="D124" s="309">
        <v>4199700</v>
      </c>
      <c r="E124" s="197">
        <v>493848</v>
      </c>
      <c r="F124" s="197">
        <v>0</v>
      </c>
      <c r="G124" s="197">
        <v>0</v>
      </c>
      <c r="H124" s="197">
        <v>0</v>
      </c>
      <c r="J124" s="310">
        <f t="shared" si="2"/>
        <v>4693548</v>
      </c>
    </row>
    <row r="125" spans="1:13" ht="24" x14ac:dyDescent="0.2">
      <c r="B125" s="308">
        <f t="shared" si="3"/>
        <v>119</v>
      </c>
      <c r="C125" s="193" t="str">
        <f>+'[2]REAL PUESTO 2019'!B139</f>
        <v>Trabajador Calificado de Servicio Civil 1</v>
      </c>
      <c r="D125" s="309">
        <v>4402500</v>
      </c>
      <c r="E125" s="197">
        <v>82308</v>
      </c>
      <c r="F125" s="197">
        <v>0</v>
      </c>
      <c r="G125" s="197">
        <v>0</v>
      </c>
      <c r="H125" s="197">
        <v>0</v>
      </c>
      <c r="J125" s="310">
        <f t="shared" si="2"/>
        <v>4484808</v>
      </c>
    </row>
    <row r="126" spans="1:13" ht="24" x14ac:dyDescent="0.2">
      <c r="B126" s="308">
        <f t="shared" si="3"/>
        <v>120</v>
      </c>
      <c r="C126" s="193" t="str">
        <f>+'[2]REAL PUESTO 2019'!B140</f>
        <v>Trabajador Calificado de Servicio Civil 1</v>
      </c>
      <c r="D126" s="309">
        <v>4402500</v>
      </c>
      <c r="E126" s="197">
        <v>82308</v>
      </c>
      <c r="F126" s="197">
        <v>0</v>
      </c>
      <c r="G126" s="197">
        <v>0</v>
      </c>
      <c r="H126" s="197">
        <v>0</v>
      </c>
      <c r="J126" s="310">
        <f t="shared" si="2"/>
        <v>4484808</v>
      </c>
    </row>
    <row r="127" spans="1:13" ht="24" x14ac:dyDescent="0.2">
      <c r="B127" s="308">
        <f t="shared" si="3"/>
        <v>121</v>
      </c>
      <c r="C127" s="193" t="str">
        <f>+'[2]REAL PUESTO 2019'!B141</f>
        <v>Trabajador Calificado de Servicio Civil 1</v>
      </c>
      <c r="D127" s="309">
        <v>4402500</v>
      </c>
      <c r="E127" s="197">
        <v>82308</v>
      </c>
      <c r="F127" s="197">
        <v>0</v>
      </c>
      <c r="G127" s="197">
        <v>0</v>
      </c>
      <c r="H127" s="197">
        <v>0</v>
      </c>
      <c r="J127" s="310">
        <f t="shared" si="2"/>
        <v>4484808</v>
      </c>
    </row>
    <row r="128" spans="1:13" ht="24" x14ac:dyDescent="0.2">
      <c r="B128" s="308">
        <f t="shared" si="3"/>
        <v>122</v>
      </c>
      <c r="C128" s="193" t="str">
        <f>+'[2]REAL PUESTO 2019'!B142</f>
        <v>Trabajador Calificado de Servicio Civil 1</v>
      </c>
      <c r="D128" s="309">
        <v>4402500</v>
      </c>
      <c r="E128" s="197">
        <v>82308</v>
      </c>
      <c r="F128" s="197">
        <v>0</v>
      </c>
      <c r="G128" s="197">
        <v>0</v>
      </c>
      <c r="H128" s="197">
        <v>0</v>
      </c>
      <c r="J128" s="310">
        <f t="shared" si="2"/>
        <v>4484808</v>
      </c>
    </row>
    <row r="129" spans="2:10" ht="24" x14ac:dyDescent="0.2">
      <c r="B129" s="308">
        <f t="shared" si="3"/>
        <v>123</v>
      </c>
      <c r="C129" s="193" t="str">
        <f>+'[2]REAL PUESTO 2019'!B143</f>
        <v>Trabajador Calificado de Servicio Civil 1</v>
      </c>
      <c r="D129" s="309">
        <v>4402500</v>
      </c>
      <c r="E129" s="197">
        <v>82308</v>
      </c>
      <c r="F129" s="197">
        <v>0</v>
      </c>
      <c r="G129" s="197">
        <v>0</v>
      </c>
      <c r="H129" s="197">
        <v>0</v>
      </c>
      <c r="J129" s="310">
        <f t="shared" si="2"/>
        <v>4484808</v>
      </c>
    </row>
    <row r="130" spans="2:10" x14ac:dyDescent="0.2">
      <c r="B130" s="308" t="s">
        <v>366</v>
      </c>
      <c r="C130" s="193" t="str">
        <f>+'[2]REAL PUESTO 2019'!B54</f>
        <v>Suplencias</v>
      </c>
      <c r="D130" s="309">
        <v>7344300</v>
      </c>
      <c r="E130" s="197">
        <v>423504</v>
      </c>
      <c r="F130" s="197">
        <v>818280</v>
      </c>
      <c r="G130" s="197">
        <v>0</v>
      </c>
      <c r="H130" s="197">
        <v>4039365.0000000005</v>
      </c>
      <c r="J130" s="310">
        <f t="shared" si="2"/>
        <v>12625449</v>
      </c>
    </row>
    <row r="131" spans="2:10" x14ac:dyDescent="0.2">
      <c r="B131" s="308">
        <v>1</v>
      </c>
      <c r="C131" s="193" t="str">
        <f>+'[2]REAL PUESTO 2019'!B153</f>
        <v>Clase Puesto</v>
      </c>
      <c r="D131" s="309">
        <v>3344066</v>
      </c>
      <c r="E131" s="197">
        <v>0</v>
      </c>
      <c r="F131" s="197">
        <v>0</v>
      </c>
      <c r="G131" s="197">
        <v>0</v>
      </c>
      <c r="H131" s="197">
        <v>0</v>
      </c>
      <c r="J131" s="310">
        <f t="shared" si="2"/>
        <v>3344066</v>
      </c>
    </row>
    <row r="132" spans="2:10" ht="24" x14ac:dyDescent="0.2">
      <c r="B132" s="308">
        <f t="shared" ref="B132:B146" si="4">+B131+1</f>
        <v>2</v>
      </c>
      <c r="C132" s="193" t="str">
        <f>+'[2]REAL PUESTO 2019'!B154</f>
        <v>Trabajador Calificado de Servicio Civil 1</v>
      </c>
      <c r="D132" s="309">
        <v>3344066</v>
      </c>
      <c r="E132" s="197">
        <v>0</v>
      </c>
      <c r="F132" s="197">
        <v>0</v>
      </c>
      <c r="G132" s="197">
        <v>0</v>
      </c>
      <c r="H132" s="197">
        <v>0</v>
      </c>
      <c r="J132" s="310">
        <f t="shared" si="2"/>
        <v>3344066</v>
      </c>
    </row>
    <row r="133" spans="2:10" ht="24" x14ac:dyDescent="0.2">
      <c r="B133" s="308">
        <f t="shared" si="4"/>
        <v>3</v>
      </c>
      <c r="C133" s="193" t="str">
        <f>+'[2]REAL PUESTO 2019'!B155</f>
        <v>Trabajador Calificado de Servicio Civil 2</v>
      </c>
      <c r="D133" s="309">
        <v>3344066</v>
      </c>
      <c r="E133" s="197">
        <v>0</v>
      </c>
      <c r="F133" s="197">
        <v>0</v>
      </c>
      <c r="G133" s="197">
        <v>0</v>
      </c>
      <c r="H133" s="197">
        <v>0</v>
      </c>
      <c r="J133" s="310">
        <f t="shared" si="2"/>
        <v>3344066</v>
      </c>
    </row>
    <row r="134" spans="2:10" ht="24" x14ac:dyDescent="0.2">
      <c r="B134" s="308">
        <f t="shared" si="4"/>
        <v>4</v>
      </c>
      <c r="C134" s="193" t="str">
        <f>+'[2]REAL PUESTO 2019'!B156</f>
        <v>Trabajador Calificado de Servicio Civil 2</v>
      </c>
      <c r="D134" s="309">
        <v>3344066</v>
      </c>
      <c r="E134" s="197">
        <v>0</v>
      </c>
      <c r="F134" s="197">
        <v>0</v>
      </c>
      <c r="G134" s="197">
        <v>0</v>
      </c>
      <c r="H134" s="197">
        <v>0</v>
      </c>
      <c r="J134" s="310">
        <f t="shared" si="2"/>
        <v>3344066</v>
      </c>
    </row>
    <row r="135" spans="2:10" ht="24" x14ac:dyDescent="0.2">
      <c r="B135" s="308">
        <f t="shared" si="4"/>
        <v>5</v>
      </c>
      <c r="C135" s="193" t="str">
        <f>+'[2]REAL PUESTO 2019'!B157</f>
        <v>Trabajador Calificado de Servicio Civil 2</v>
      </c>
      <c r="D135" s="309">
        <v>3344066</v>
      </c>
      <c r="E135" s="197">
        <v>0</v>
      </c>
      <c r="F135" s="197">
        <v>0</v>
      </c>
      <c r="G135" s="197">
        <v>0</v>
      </c>
      <c r="H135" s="197">
        <v>0</v>
      </c>
      <c r="J135" s="310">
        <f t="shared" si="2"/>
        <v>3344066</v>
      </c>
    </row>
    <row r="136" spans="2:10" ht="24" x14ac:dyDescent="0.2">
      <c r="B136" s="308">
        <f t="shared" si="4"/>
        <v>6</v>
      </c>
      <c r="C136" s="193" t="str">
        <f>+'[2]REAL PUESTO 2019'!B158</f>
        <v>Trabajador Calificado de Servicio Civil 2</v>
      </c>
      <c r="D136" s="309">
        <v>3344066</v>
      </c>
      <c r="E136" s="197">
        <v>0</v>
      </c>
      <c r="F136" s="197">
        <v>0</v>
      </c>
      <c r="G136" s="197">
        <v>0</v>
      </c>
      <c r="H136" s="197">
        <v>0</v>
      </c>
      <c r="J136" s="310">
        <f t="shared" ref="J136:J146" si="5">+D136+E136+F136+G136+H136</f>
        <v>3344066</v>
      </c>
    </row>
    <row r="137" spans="2:10" ht="24" x14ac:dyDescent="0.2">
      <c r="B137" s="308">
        <f t="shared" si="4"/>
        <v>7</v>
      </c>
      <c r="C137" s="193" t="str">
        <f>+'[2]REAL PUESTO 2019'!B159</f>
        <v>Trabajador Calificado de Servicio Civil 2</v>
      </c>
      <c r="D137" s="309">
        <v>3344066</v>
      </c>
      <c r="E137" s="197">
        <v>0</v>
      </c>
      <c r="F137" s="197">
        <v>0</v>
      </c>
      <c r="G137" s="197">
        <v>0</v>
      </c>
      <c r="H137" s="197">
        <v>0</v>
      </c>
      <c r="J137" s="310">
        <f t="shared" si="5"/>
        <v>3344066</v>
      </c>
    </row>
    <row r="138" spans="2:10" ht="24" x14ac:dyDescent="0.2">
      <c r="B138" s="308">
        <f t="shared" si="4"/>
        <v>8</v>
      </c>
      <c r="C138" s="193" t="str">
        <f>+'[2]REAL PUESTO 2019'!B160</f>
        <v>Trabajador Calificado de Servicio Civil 2</v>
      </c>
      <c r="D138" s="309">
        <v>3344066</v>
      </c>
      <c r="E138" s="197">
        <v>0</v>
      </c>
      <c r="F138" s="197">
        <v>0</v>
      </c>
      <c r="G138" s="197">
        <v>0</v>
      </c>
      <c r="H138" s="197">
        <v>0</v>
      </c>
      <c r="J138" s="310">
        <f t="shared" si="5"/>
        <v>3344066</v>
      </c>
    </row>
    <row r="139" spans="2:10" ht="24" x14ac:dyDescent="0.2">
      <c r="B139" s="308">
        <f t="shared" si="4"/>
        <v>9</v>
      </c>
      <c r="C139" s="193" t="str">
        <f>+'[2]REAL PUESTO 2019'!B161</f>
        <v>Trabajador Calificado de Servicio Civil 2</v>
      </c>
      <c r="D139" s="309">
        <v>3344066</v>
      </c>
      <c r="E139" s="197">
        <v>0</v>
      </c>
      <c r="F139" s="197">
        <v>0</v>
      </c>
      <c r="G139" s="197">
        <v>0</v>
      </c>
      <c r="H139" s="197">
        <v>0</v>
      </c>
      <c r="J139" s="310">
        <f t="shared" si="5"/>
        <v>3344066</v>
      </c>
    </row>
    <row r="140" spans="2:10" ht="24" x14ac:dyDescent="0.2">
      <c r="B140" s="308">
        <f t="shared" si="4"/>
        <v>10</v>
      </c>
      <c r="C140" s="193" t="str">
        <f>+'[2]REAL PUESTO 2019'!B162</f>
        <v>Trabajador Calificado de Servicio Civil 2</v>
      </c>
      <c r="D140" s="309">
        <v>3344066</v>
      </c>
      <c r="E140" s="197">
        <v>0</v>
      </c>
      <c r="F140" s="197">
        <v>0</v>
      </c>
      <c r="G140" s="197">
        <v>0</v>
      </c>
      <c r="H140" s="197">
        <v>0</v>
      </c>
      <c r="J140" s="310">
        <f t="shared" si="5"/>
        <v>3344066</v>
      </c>
    </row>
    <row r="141" spans="2:10" ht="24" x14ac:dyDescent="0.2">
      <c r="B141" s="308">
        <f t="shared" si="4"/>
        <v>11</v>
      </c>
      <c r="C141" s="193" t="str">
        <f>+'[2]REAL PUESTO 2019'!B163</f>
        <v>Trabajador Calificado de Servicio Civil 2</v>
      </c>
      <c r="D141" s="309">
        <v>3344066</v>
      </c>
      <c r="E141" s="197">
        <v>0</v>
      </c>
      <c r="F141" s="197">
        <v>0</v>
      </c>
      <c r="G141" s="197">
        <v>0</v>
      </c>
      <c r="H141" s="197">
        <v>0</v>
      </c>
      <c r="J141" s="310">
        <f t="shared" si="5"/>
        <v>3344066</v>
      </c>
    </row>
    <row r="142" spans="2:10" x14ac:dyDescent="0.2">
      <c r="B142" s="308">
        <f t="shared" si="4"/>
        <v>12</v>
      </c>
      <c r="C142" s="193" t="str">
        <f>+'[2]REAL PUESTO 2019'!B164</f>
        <v>Oficinista de Servicio Civil 1</v>
      </c>
      <c r="D142" s="309">
        <v>3344066</v>
      </c>
      <c r="E142" s="197">
        <v>0</v>
      </c>
      <c r="F142" s="197">
        <v>0</v>
      </c>
      <c r="G142" s="197">
        <v>0</v>
      </c>
      <c r="H142" s="197">
        <v>0</v>
      </c>
      <c r="J142" s="310">
        <f t="shared" si="5"/>
        <v>3344066</v>
      </c>
    </row>
    <row r="143" spans="2:10" x14ac:dyDescent="0.2">
      <c r="B143" s="308">
        <f t="shared" si="4"/>
        <v>13</v>
      </c>
      <c r="C143" s="193" t="str">
        <f>+'[2]REAL PUESTO 2019'!B165</f>
        <v>Sub Total de Plazas Nuevas</v>
      </c>
      <c r="D143" s="309">
        <v>3344066</v>
      </c>
      <c r="E143" s="197">
        <v>0</v>
      </c>
      <c r="F143" s="197">
        <v>0</v>
      </c>
      <c r="G143" s="197">
        <v>0</v>
      </c>
      <c r="H143" s="197">
        <v>0</v>
      </c>
      <c r="J143" s="310">
        <f t="shared" si="5"/>
        <v>3344066</v>
      </c>
    </row>
    <row r="144" spans="2:10" x14ac:dyDescent="0.2">
      <c r="B144" s="308">
        <f t="shared" si="4"/>
        <v>14</v>
      </c>
      <c r="C144" s="193">
        <f>+'[2]REAL PUESTO 2019'!B166</f>
        <v>0</v>
      </c>
      <c r="D144" s="309">
        <v>3344066</v>
      </c>
      <c r="E144" s="197">
        <v>0</v>
      </c>
      <c r="F144" s="197">
        <v>0</v>
      </c>
      <c r="G144" s="197">
        <v>0</v>
      </c>
      <c r="H144" s="197">
        <v>0</v>
      </c>
      <c r="J144" s="310">
        <f t="shared" si="5"/>
        <v>3344066</v>
      </c>
    </row>
    <row r="145" spans="2:10" ht="24" x14ac:dyDescent="0.2">
      <c r="B145" s="308">
        <f t="shared" si="4"/>
        <v>15</v>
      </c>
      <c r="C145" s="193" t="str">
        <f>+'[2]REAL PUESTO 2019'!B167</f>
        <v>TOTAL FUNCIONARIOS MUSEO NACIONAL</v>
      </c>
      <c r="D145" s="309">
        <v>3344066</v>
      </c>
      <c r="E145" s="197">
        <v>0</v>
      </c>
      <c r="F145" s="197">
        <v>0</v>
      </c>
      <c r="G145" s="197">
        <v>0</v>
      </c>
      <c r="H145" s="197">
        <v>0</v>
      </c>
      <c r="J145" s="310">
        <f t="shared" si="5"/>
        <v>3344066</v>
      </c>
    </row>
    <row r="146" spans="2:10" x14ac:dyDescent="0.2">
      <c r="B146" s="317">
        <f t="shared" si="4"/>
        <v>16</v>
      </c>
      <c r="C146" s="318">
        <f>+'[2]REAL PUESTO 2019'!B168</f>
        <v>0</v>
      </c>
      <c r="D146" s="319">
        <v>3344066</v>
      </c>
      <c r="E146" s="320">
        <v>0</v>
      </c>
      <c r="F146" s="320">
        <v>0</v>
      </c>
      <c r="G146" s="320">
        <v>0</v>
      </c>
      <c r="H146" s="320">
        <v>0</v>
      </c>
      <c r="J146" s="321">
        <f t="shared" si="5"/>
        <v>3344066</v>
      </c>
    </row>
    <row r="147" spans="2:10" x14ac:dyDescent="0.2">
      <c r="B147" s="322"/>
      <c r="C147" s="323" t="s">
        <v>367</v>
      </c>
      <c r="D147" s="324">
        <f>SUM(D7:D146)</f>
        <v>896262656</v>
      </c>
      <c r="E147" s="324">
        <f t="shared" ref="E147:J147" si="6">SUM(E7:E146)</f>
        <v>306048972</v>
      </c>
      <c r="F147" s="324">
        <f>SUM(F7:F146)</f>
        <v>125128650</v>
      </c>
      <c r="G147" s="324">
        <f t="shared" si="6"/>
        <v>74076465</v>
      </c>
      <c r="H147" s="324">
        <f>SUM(H7:H146)</f>
        <v>273363180</v>
      </c>
      <c r="J147" s="324">
        <f t="shared" si="6"/>
        <v>1674879923</v>
      </c>
    </row>
    <row r="148" spans="2:10" ht="12.75" thickBot="1" x14ac:dyDescent="0.25"/>
    <row r="149" spans="2:10" x14ac:dyDescent="0.2">
      <c r="D149" s="325">
        <f>+D147</f>
        <v>896262656</v>
      </c>
      <c r="E149" s="325">
        <f t="shared" ref="E149:H149" si="7">+E147</f>
        <v>306048972</v>
      </c>
      <c r="F149" s="325">
        <f t="shared" si="7"/>
        <v>125128650</v>
      </c>
      <c r="G149" s="325">
        <f t="shared" si="7"/>
        <v>74076465</v>
      </c>
      <c r="H149" s="325">
        <f t="shared" si="7"/>
        <v>273363180</v>
      </c>
      <c r="I149" s="325"/>
      <c r="J149" s="326">
        <f>+J147</f>
        <v>1674879923</v>
      </c>
    </row>
    <row r="150" spans="2:10" x14ac:dyDescent="0.2">
      <c r="D150" s="315"/>
    </row>
    <row r="152" spans="2:10" x14ac:dyDescent="0.2">
      <c r="D152" s="315"/>
    </row>
  </sheetData>
  <pageMargins left="0.7" right="0.7" top="0.75" bottom="0.75" header="0.3" footer="0.3"/>
  <pageSetup paperSize="9" scale="6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9" workbookViewId="0">
      <selection activeCell="E23" sqref="E23"/>
    </sheetView>
  </sheetViews>
  <sheetFormatPr baseColWidth="10" defaultRowHeight="12.75" x14ac:dyDescent="0.2"/>
  <cols>
    <col min="1" max="1" width="20.140625" customWidth="1"/>
    <col min="2" max="2" width="18.7109375" customWidth="1"/>
    <col min="3" max="3" width="13.7109375" customWidth="1"/>
    <col min="4" max="4" width="13.28515625" customWidth="1"/>
    <col min="5" max="5" width="15.140625" customWidth="1"/>
    <col min="6" max="6" width="18.140625" customWidth="1"/>
    <col min="7" max="8" width="14.85546875" customWidth="1"/>
    <col min="9" max="9" width="4.28515625" customWidth="1"/>
    <col min="11" max="11" width="12.7109375" bestFit="1" customWidth="1"/>
    <col min="257" max="257" width="29.85546875" customWidth="1"/>
    <col min="258" max="258" width="26.7109375" customWidth="1"/>
    <col min="259" max="259" width="15.85546875" customWidth="1"/>
    <col min="260" max="260" width="14.7109375" customWidth="1"/>
    <col min="261" max="261" width="17.5703125" bestFit="1" customWidth="1"/>
    <col min="262" max="262" width="20.7109375" customWidth="1"/>
    <col min="263" max="263" width="17.140625" customWidth="1"/>
    <col min="264" max="264" width="16.85546875" customWidth="1"/>
    <col min="513" max="513" width="29.85546875" customWidth="1"/>
    <col min="514" max="514" width="26.7109375" customWidth="1"/>
    <col min="515" max="515" width="15.85546875" customWidth="1"/>
    <col min="516" max="516" width="14.7109375" customWidth="1"/>
    <col min="517" max="517" width="17.5703125" bestFit="1" customWidth="1"/>
    <col min="518" max="518" width="20.7109375" customWidth="1"/>
    <col min="519" max="519" width="17.140625" customWidth="1"/>
    <col min="520" max="520" width="16.85546875" customWidth="1"/>
    <col min="769" max="769" width="29.85546875" customWidth="1"/>
    <col min="770" max="770" width="26.7109375" customWidth="1"/>
    <col min="771" max="771" width="15.85546875" customWidth="1"/>
    <col min="772" max="772" width="14.7109375" customWidth="1"/>
    <col min="773" max="773" width="17.5703125" bestFit="1" customWidth="1"/>
    <col min="774" max="774" width="20.7109375" customWidth="1"/>
    <col min="775" max="775" width="17.140625" customWidth="1"/>
    <col min="776" max="776" width="16.85546875" customWidth="1"/>
    <col min="1025" max="1025" width="29.85546875" customWidth="1"/>
    <col min="1026" max="1026" width="26.7109375" customWidth="1"/>
    <col min="1027" max="1027" width="15.85546875" customWidth="1"/>
    <col min="1028" max="1028" width="14.7109375" customWidth="1"/>
    <col min="1029" max="1029" width="17.5703125" bestFit="1" customWidth="1"/>
    <col min="1030" max="1030" width="20.7109375" customWidth="1"/>
    <col min="1031" max="1031" width="17.140625" customWidth="1"/>
    <col min="1032" max="1032" width="16.85546875" customWidth="1"/>
    <col min="1281" max="1281" width="29.85546875" customWidth="1"/>
    <col min="1282" max="1282" width="26.7109375" customWidth="1"/>
    <col min="1283" max="1283" width="15.85546875" customWidth="1"/>
    <col min="1284" max="1284" width="14.7109375" customWidth="1"/>
    <col min="1285" max="1285" width="17.5703125" bestFit="1" customWidth="1"/>
    <col min="1286" max="1286" width="20.7109375" customWidth="1"/>
    <col min="1287" max="1287" width="17.140625" customWidth="1"/>
    <col min="1288" max="1288" width="16.85546875" customWidth="1"/>
    <col min="1537" max="1537" width="29.85546875" customWidth="1"/>
    <col min="1538" max="1538" width="26.7109375" customWidth="1"/>
    <col min="1539" max="1539" width="15.85546875" customWidth="1"/>
    <col min="1540" max="1540" width="14.7109375" customWidth="1"/>
    <col min="1541" max="1541" width="17.5703125" bestFit="1" customWidth="1"/>
    <col min="1542" max="1542" width="20.7109375" customWidth="1"/>
    <col min="1543" max="1543" width="17.140625" customWidth="1"/>
    <col min="1544" max="1544" width="16.85546875" customWidth="1"/>
    <col min="1793" max="1793" width="29.85546875" customWidth="1"/>
    <col min="1794" max="1794" width="26.7109375" customWidth="1"/>
    <col min="1795" max="1795" width="15.85546875" customWidth="1"/>
    <col min="1796" max="1796" width="14.7109375" customWidth="1"/>
    <col min="1797" max="1797" width="17.5703125" bestFit="1" customWidth="1"/>
    <col min="1798" max="1798" width="20.7109375" customWidth="1"/>
    <col min="1799" max="1799" width="17.140625" customWidth="1"/>
    <col min="1800" max="1800" width="16.85546875" customWidth="1"/>
    <col min="2049" max="2049" width="29.85546875" customWidth="1"/>
    <col min="2050" max="2050" width="26.7109375" customWidth="1"/>
    <col min="2051" max="2051" width="15.85546875" customWidth="1"/>
    <col min="2052" max="2052" width="14.7109375" customWidth="1"/>
    <col min="2053" max="2053" width="17.5703125" bestFit="1" customWidth="1"/>
    <col min="2054" max="2054" width="20.7109375" customWidth="1"/>
    <col min="2055" max="2055" width="17.140625" customWidth="1"/>
    <col min="2056" max="2056" width="16.85546875" customWidth="1"/>
    <col min="2305" max="2305" width="29.85546875" customWidth="1"/>
    <col min="2306" max="2306" width="26.7109375" customWidth="1"/>
    <col min="2307" max="2307" width="15.85546875" customWidth="1"/>
    <col min="2308" max="2308" width="14.7109375" customWidth="1"/>
    <col min="2309" max="2309" width="17.5703125" bestFit="1" customWidth="1"/>
    <col min="2310" max="2310" width="20.7109375" customWidth="1"/>
    <col min="2311" max="2311" width="17.140625" customWidth="1"/>
    <col min="2312" max="2312" width="16.85546875" customWidth="1"/>
    <col min="2561" max="2561" width="29.85546875" customWidth="1"/>
    <col min="2562" max="2562" width="26.7109375" customWidth="1"/>
    <col min="2563" max="2563" width="15.85546875" customWidth="1"/>
    <col min="2564" max="2564" width="14.7109375" customWidth="1"/>
    <col min="2565" max="2565" width="17.5703125" bestFit="1" customWidth="1"/>
    <col min="2566" max="2566" width="20.7109375" customWidth="1"/>
    <col min="2567" max="2567" width="17.140625" customWidth="1"/>
    <col min="2568" max="2568" width="16.85546875" customWidth="1"/>
    <col min="2817" max="2817" width="29.85546875" customWidth="1"/>
    <col min="2818" max="2818" width="26.7109375" customWidth="1"/>
    <col min="2819" max="2819" width="15.85546875" customWidth="1"/>
    <col min="2820" max="2820" width="14.7109375" customWidth="1"/>
    <col min="2821" max="2821" width="17.5703125" bestFit="1" customWidth="1"/>
    <col min="2822" max="2822" width="20.7109375" customWidth="1"/>
    <col min="2823" max="2823" width="17.140625" customWidth="1"/>
    <col min="2824" max="2824" width="16.85546875" customWidth="1"/>
    <col min="3073" max="3073" width="29.85546875" customWidth="1"/>
    <col min="3074" max="3074" width="26.7109375" customWidth="1"/>
    <col min="3075" max="3075" width="15.85546875" customWidth="1"/>
    <col min="3076" max="3076" width="14.7109375" customWidth="1"/>
    <col min="3077" max="3077" width="17.5703125" bestFit="1" customWidth="1"/>
    <col min="3078" max="3078" width="20.7109375" customWidth="1"/>
    <col min="3079" max="3079" width="17.140625" customWidth="1"/>
    <col min="3080" max="3080" width="16.85546875" customWidth="1"/>
    <col min="3329" max="3329" width="29.85546875" customWidth="1"/>
    <col min="3330" max="3330" width="26.7109375" customWidth="1"/>
    <col min="3331" max="3331" width="15.85546875" customWidth="1"/>
    <col min="3332" max="3332" width="14.7109375" customWidth="1"/>
    <col min="3333" max="3333" width="17.5703125" bestFit="1" customWidth="1"/>
    <col min="3334" max="3334" width="20.7109375" customWidth="1"/>
    <col min="3335" max="3335" width="17.140625" customWidth="1"/>
    <col min="3336" max="3336" width="16.85546875" customWidth="1"/>
    <col min="3585" max="3585" width="29.85546875" customWidth="1"/>
    <col min="3586" max="3586" width="26.7109375" customWidth="1"/>
    <col min="3587" max="3587" width="15.85546875" customWidth="1"/>
    <col min="3588" max="3588" width="14.7109375" customWidth="1"/>
    <col min="3589" max="3589" width="17.5703125" bestFit="1" customWidth="1"/>
    <col min="3590" max="3590" width="20.7109375" customWidth="1"/>
    <col min="3591" max="3591" width="17.140625" customWidth="1"/>
    <col min="3592" max="3592" width="16.85546875" customWidth="1"/>
    <col min="3841" max="3841" width="29.85546875" customWidth="1"/>
    <col min="3842" max="3842" width="26.7109375" customWidth="1"/>
    <col min="3843" max="3843" width="15.85546875" customWidth="1"/>
    <col min="3844" max="3844" width="14.7109375" customWidth="1"/>
    <col min="3845" max="3845" width="17.5703125" bestFit="1" customWidth="1"/>
    <col min="3846" max="3846" width="20.7109375" customWidth="1"/>
    <col min="3847" max="3847" width="17.140625" customWidth="1"/>
    <col min="3848" max="3848" width="16.85546875" customWidth="1"/>
    <col min="4097" max="4097" width="29.85546875" customWidth="1"/>
    <col min="4098" max="4098" width="26.7109375" customWidth="1"/>
    <col min="4099" max="4099" width="15.85546875" customWidth="1"/>
    <col min="4100" max="4100" width="14.7109375" customWidth="1"/>
    <col min="4101" max="4101" width="17.5703125" bestFit="1" customWidth="1"/>
    <col min="4102" max="4102" width="20.7109375" customWidth="1"/>
    <col min="4103" max="4103" width="17.140625" customWidth="1"/>
    <col min="4104" max="4104" width="16.85546875" customWidth="1"/>
    <col min="4353" max="4353" width="29.85546875" customWidth="1"/>
    <col min="4354" max="4354" width="26.7109375" customWidth="1"/>
    <col min="4355" max="4355" width="15.85546875" customWidth="1"/>
    <col min="4356" max="4356" width="14.7109375" customWidth="1"/>
    <col min="4357" max="4357" width="17.5703125" bestFit="1" customWidth="1"/>
    <col min="4358" max="4358" width="20.7109375" customWidth="1"/>
    <col min="4359" max="4359" width="17.140625" customWidth="1"/>
    <col min="4360" max="4360" width="16.85546875" customWidth="1"/>
    <col min="4609" max="4609" width="29.85546875" customWidth="1"/>
    <col min="4610" max="4610" width="26.7109375" customWidth="1"/>
    <col min="4611" max="4611" width="15.85546875" customWidth="1"/>
    <col min="4612" max="4612" width="14.7109375" customWidth="1"/>
    <col min="4613" max="4613" width="17.5703125" bestFit="1" customWidth="1"/>
    <col min="4614" max="4614" width="20.7109375" customWidth="1"/>
    <col min="4615" max="4615" width="17.140625" customWidth="1"/>
    <col min="4616" max="4616" width="16.85546875" customWidth="1"/>
    <col min="4865" max="4865" width="29.85546875" customWidth="1"/>
    <col min="4866" max="4866" width="26.7109375" customWidth="1"/>
    <col min="4867" max="4867" width="15.85546875" customWidth="1"/>
    <col min="4868" max="4868" width="14.7109375" customWidth="1"/>
    <col min="4869" max="4869" width="17.5703125" bestFit="1" customWidth="1"/>
    <col min="4870" max="4870" width="20.7109375" customWidth="1"/>
    <col min="4871" max="4871" width="17.140625" customWidth="1"/>
    <col min="4872" max="4872" width="16.85546875" customWidth="1"/>
    <col min="5121" max="5121" width="29.85546875" customWidth="1"/>
    <col min="5122" max="5122" width="26.7109375" customWidth="1"/>
    <col min="5123" max="5123" width="15.85546875" customWidth="1"/>
    <col min="5124" max="5124" width="14.7109375" customWidth="1"/>
    <col min="5125" max="5125" width="17.5703125" bestFit="1" customWidth="1"/>
    <col min="5126" max="5126" width="20.7109375" customWidth="1"/>
    <col min="5127" max="5127" width="17.140625" customWidth="1"/>
    <col min="5128" max="5128" width="16.85546875" customWidth="1"/>
    <col min="5377" max="5377" width="29.85546875" customWidth="1"/>
    <col min="5378" max="5378" width="26.7109375" customWidth="1"/>
    <col min="5379" max="5379" width="15.85546875" customWidth="1"/>
    <col min="5380" max="5380" width="14.7109375" customWidth="1"/>
    <col min="5381" max="5381" width="17.5703125" bestFit="1" customWidth="1"/>
    <col min="5382" max="5382" width="20.7109375" customWidth="1"/>
    <col min="5383" max="5383" width="17.140625" customWidth="1"/>
    <col min="5384" max="5384" width="16.85546875" customWidth="1"/>
    <col min="5633" max="5633" width="29.85546875" customWidth="1"/>
    <col min="5634" max="5634" width="26.7109375" customWidth="1"/>
    <col min="5635" max="5635" width="15.85546875" customWidth="1"/>
    <col min="5636" max="5636" width="14.7109375" customWidth="1"/>
    <col min="5637" max="5637" width="17.5703125" bestFit="1" customWidth="1"/>
    <col min="5638" max="5638" width="20.7109375" customWidth="1"/>
    <col min="5639" max="5639" width="17.140625" customWidth="1"/>
    <col min="5640" max="5640" width="16.85546875" customWidth="1"/>
    <col min="5889" max="5889" width="29.85546875" customWidth="1"/>
    <col min="5890" max="5890" width="26.7109375" customWidth="1"/>
    <col min="5891" max="5891" width="15.85546875" customWidth="1"/>
    <col min="5892" max="5892" width="14.7109375" customWidth="1"/>
    <col min="5893" max="5893" width="17.5703125" bestFit="1" customWidth="1"/>
    <col min="5894" max="5894" width="20.7109375" customWidth="1"/>
    <col min="5895" max="5895" width="17.140625" customWidth="1"/>
    <col min="5896" max="5896" width="16.85546875" customWidth="1"/>
    <col min="6145" max="6145" width="29.85546875" customWidth="1"/>
    <col min="6146" max="6146" width="26.7109375" customWidth="1"/>
    <col min="6147" max="6147" width="15.85546875" customWidth="1"/>
    <col min="6148" max="6148" width="14.7109375" customWidth="1"/>
    <col min="6149" max="6149" width="17.5703125" bestFit="1" customWidth="1"/>
    <col min="6150" max="6150" width="20.7109375" customWidth="1"/>
    <col min="6151" max="6151" width="17.140625" customWidth="1"/>
    <col min="6152" max="6152" width="16.85546875" customWidth="1"/>
    <col min="6401" max="6401" width="29.85546875" customWidth="1"/>
    <col min="6402" max="6402" width="26.7109375" customWidth="1"/>
    <col min="6403" max="6403" width="15.85546875" customWidth="1"/>
    <col min="6404" max="6404" width="14.7109375" customWidth="1"/>
    <col min="6405" max="6405" width="17.5703125" bestFit="1" customWidth="1"/>
    <col min="6406" max="6406" width="20.7109375" customWidth="1"/>
    <col min="6407" max="6407" width="17.140625" customWidth="1"/>
    <col min="6408" max="6408" width="16.85546875" customWidth="1"/>
    <col min="6657" max="6657" width="29.85546875" customWidth="1"/>
    <col min="6658" max="6658" width="26.7109375" customWidth="1"/>
    <col min="6659" max="6659" width="15.85546875" customWidth="1"/>
    <col min="6660" max="6660" width="14.7109375" customWidth="1"/>
    <col min="6661" max="6661" width="17.5703125" bestFit="1" customWidth="1"/>
    <col min="6662" max="6662" width="20.7109375" customWidth="1"/>
    <col min="6663" max="6663" width="17.140625" customWidth="1"/>
    <col min="6664" max="6664" width="16.85546875" customWidth="1"/>
    <col min="6913" max="6913" width="29.85546875" customWidth="1"/>
    <col min="6914" max="6914" width="26.7109375" customWidth="1"/>
    <col min="6915" max="6915" width="15.85546875" customWidth="1"/>
    <col min="6916" max="6916" width="14.7109375" customWidth="1"/>
    <col min="6917" max="6917" width="17.5703125" bestFit="1" customWidth="1"/>
    <col min="6918" max="6918" width="20.7109375" customWidth="1"/>
    <col min="6919" max="6919" width="17.140625" customWidth="1"/>
    <col min="6920" max="6920" width="16.85546875" customWidth="1"/>
    <col min="7169" max="7169" width="29.85546875" customWidth="1"/>
    <col min="7170" max="7170" width="26.7109375" customWidth="1"/>
    <col min="7171" max="7171" width="15.85546875" customWidth="1"/>
    <col min="7172" max="7172" width="14.7109375" customWidth="1"/>
    <col min="7173" max="7173" width="17.5703125" bestFit="1" customWidth="1"/>
    <col min="7174" max="7174" width="20.7109375" customWidth="1"/>
    <col min="7175" max="7175" width="17.140625" customWidth="1"/>
    <col min="7176" max="7176" width="16.85546875" customWidth="1"/>
    <col min="7425" max="7425" width="29.85546875" customWidth="1"/>
    <col min="7426" max="7426" width="26.7109375" customWidth="1"/>
    <col min="7427" max="7427" width="15.85546875" customWidth="1"/>
    <col min="7428" max="7428" width="14.7109375" customWidth="1"/>
    <col min="7429" max="7429" width="17.5703125" bestFit="1" customWidth="1"/>
    <col min="7430" max="7430" width="20.7109375" customWidth="1"/>
    <col min="7431" max="7431" width="17.140625" customWidth="1"/>
    <col min="7432" max="7432" width="16.85546875" customWidth="1"/>
    <col min="7681" max="7681" width="29.85546875" customWidth="1"/>
    <col min="7682" max="7682" width="26.7109375" customWidth="1"/>
    <col min="7683" max="7683" width="15.85546875" customWidth="1"/>
    <col min="7684" max="7684" width="14.7109375" customWidth="1"/>
    <col min="7685" max="7685" width="17.5703125" bestFit="1" customWidth="1"/>
    <col min="7686" max="7686" width="20.7109375" customWidth="1"/>
    <col min="7687" max="7687" width="17.140625" customWidth="1"/>
    <col min="7688" max="7688" width="16.85546875" customWidth="1"/>
    <col min="7937" max="7937" width="29.85546875" customWidth="1"/>
    <col min="7938" max="7938" width="26.7109375" customWidth="1"/>
    <col min="7939" max="7939" width="15.85546875" customWidth="1"/>
    <col min="7940" max="7940" width="14.7109375" customWidth="1"/>
    <col min="7941" max="7941" width="17.5703125" bestFit="1" customWidth="1"/>
    <col min="7942" max="7942" width="20.7109375" customWidth="1"/>
    <col min="7943" max="7943" width="17.140625" customWidth="1"/>
    <col min="7944" max="7944" width="16.85546875" customWidth="1"/>
    <col min="8193" max="8193" width="29.85546875" customWidth="1"/>
    <col min="8194" max="8194" width="26.7109375" customWidth="1"/>
    <col min="8195" max="8195" width="15.85546875" customWidth="1"/>
    <col min="8196" max="8196" width="14.7109375" customWidth="1"/>
    <col min="8197" max="8197" width="17.5703125" bestFit="1" customWidth="1"/>
    <col min="8198" max="8198" width="20.7109375" customWidth="1"/>
    <col min="8199" max="8199" width="17.140625" customWidth="1"/>
    <col min="8200" max="8200" width="16.85546875" customWidth="1"/>
    <col min="8449" max="8449" width="29.85546875" customWidth="1"/>
    <col min="8450" max="8450" width="26.7109375" customWidth="1"/>
    <col min="8451" max="8451" width="15.85546875" customWidth="1"/>
    <col min="8452" max="8452" width="14.7109375" customWidth="1"/>
    <col min="8453" max="8453" width="17.5703125" bestFit="1" customWidth="1"/>
    <col min="8454" max="8454" width="20.7109375" customWidth="1"/>
    <col min="8455" max="8455" width="17.140625" customWidth="1"/>
    <col min="8456" max="8456" width="16.85546875" customWidth="1"/>
    <col min="8705" max="8705" width="29.85546875" customWidth="1"/>
    <col min="8706" max="8706" width="26.7109375" customWidth="1"/>
    <col min="8707" max="8707" width="15.85546875" customWidth="1"/>
    <col min="8708" max="8708" width="14.7109375" customWidth="1"/>
    <col min="8709" max="8709" width="17.5703125" bestFit="1" customWidth="1"/>
    <col min="8710" max="8710" width="20.7109375" customWidth="1"/>
    <col min="8711" max="8711" width="17.140625" customWidth="1"/>
    <col min="8712" max="8712" width="16.85546875" customWidth="1"/>
    <col min="8961" max="8961" width="29.85546875" customWidth="1"/>
    <col min="8962" max="8962" width="26.7109375" customWidth="1"/>
    <col min="8963" max="8963" width="15.85546875" customWidth="1"/>
    <col min="8964" max="8964" width="14.7109375" customWidth="1"/>
    <col min="8965" max="8965" width="17.5703125" bestFit="1" customWidth="1"/>
    <col min="8966" max="8966" width="20.7109375" customWidth="1"/>
    <col min="8967" max="8967" width="17.140625" customWidth="1"/>
    <col min="8968" max="8968" width="16.85546875" customWidth="1"/>
    <col min="9217" max="9217" width="29.85546875" customWidth="1"/>
    <col min="9218" max="9218" width="26.7109375" customWidth="1"/>
    <col min="9219" max="9219" width="15.85546875" customWidth="1"/>
    <col min="9220" max="9220" width="14.7109375" customWidth="1"/>
    <col min="9221" max="9221" width="17.5703125" bestFit="1" customWidth="1"/>
    <col min="9222" max="9222" width="20.7109375" customWidth="1"/>
    <col min="9223" max="9223" width="17.140625" customWidth="1"/>
    <col min="9224" max="9224" width="16.85546875" customWidth="1"/>
    <col min="9473" max="9473" width="29.85546875" customWidth="1"/>
    <col min="9474" max="9474" width="26.7109375" customWidth="1"/>
    <col min="9475" max="9475" width="15.85546875" customWidth="1"/>
    <col min="9476" max="9476" width="14.7109375" customWidth="1"/>
    <col min="9477" max="9477" width="17.5703125" bestFit="1" customWidth="1"/>
    <col min="9478" max="9478" width="20.7109375" customWidth="1"/>
    <col min="9479" max="9479" width="17.140625" customWidth="1"/>
    <col min="9480" max="9480" width="16.85546875" customWidth="1"/>
    <col min="9729" max="9729" width="29.85546875" customWidth="1"/>
    <col min="9730" max="9730" width="26.7109375" customWidth="1"/>
    <col min="9731" max="9731" width="15.85546875" customWidth="1"/>
    <col min="9732" max="9732" width="14.7109375" customWidth="1"/>
    <col min="9733" max="9733" width="17.5703125" bestFit="1" customWidth="1"/>
    <col min="9734" max="9734" width="20.7109375" customWidth="1"/>
    <col min="9735" max="9735" width="17.140625" customWidth="1"/>
    <col min="9736" max="9736" width="16.85546875" customWidth="1"/>
    <col min="9985" max="9985" width="29.85546875" customWidth="1"/>
    <col min="9986" max="9986" width="26.7109375" customWidth="1"/>
    <col min="9987" max="9987" width="15.85546875" customWidth="1"/>
    <col min="9988" max="9988" width="14.7109375" customWidth="1"/>
    <col min="9989" max="9989" width="17.5703125" bestFit="1" customWidth="1"/>
    <col min="9990" max="9990" width="20.7109375" customWidth="1"/>
    <col min="9991" max="9991" width="17.140625" customWidth="1"/>
    <col min="9992" max="9992" width="16.85546875" customWidth="1"/>
    <col min="10241" max="10241" width="29.85546875" customWidth="1"/>
    <col min="10242" max="10242" width="26.7109375" customWidth="1"/>
    <col min="10243" max="10243" width="15.85546875" customWidth="1"/>
    <col min="10244" max="10244" width="14.7109375" customWidth="1"/>
    <col min="10245" max="10245" width="17.5703125" bestFit="1" customWidth="1"/>
    <col min="10246" max="10246" width="20.7109375" customWidth="1"/>
    <col min="10247" max="10247" width="17.140625" customWidth="1"/>
    <col min="10248" max="10248" width="16.85546875" customWidth="1"/>
    <col min="10497" max="10497" width="29.85546875" customWidth="1"/>
    <col min="10498" max="10498" width="26.7109375" customWidth="1"/>
    <col min="10499" max="10499" width="15.85546875" customWidth="1"/>
    <col min="10500" max="10500" width="14.7109375" customWidth="1"/>
    <col min="10501" max="10501" width="17.5703125" bestFit="1" customWidth="1"/>
    <col min="10502" max="10502" width="20.7109375" customWidth="1"/>
    <col min="10503" max="10503" width="17.140625" customWidth="1"/>
    <col min="10504" max="10504" width="16.85546875" customWidth="1"/>
    <col min="10753" max="10753" width="29.85546875" customWidth="1"/>
    <col min="10754" max="10754" width="26.7109375" customWidth="1"/>
    <col min="10755" max="10755" width="15.85546875" customWidth="1"/>
    <col min="10756" max="10756" width="14.7109375" customWidth="1"/>
    <col min="10757" max="10757" width="17.5703125" bestFit="1" customWidth="1"/>
    <col min="10758" max="10758" width="20.7109375" customWidth="1"/>
    <col min="10759" max="10759" width="17.140625" customWidth="1"/>
    <col min="10760" max="10760" width="16.85546875" customWidth="1"/>
    <col min="11009" max="11009" width="29.85546875" customWidth="1"/>
    <col min="11010" max="11010" width="26.7109375" customWidth="1"/>
    <col min="11011" max="11011" width="15.85546875" customWidth="1"/>
    <col min="11012" max="11012" width="14.7109375" customWidth="1"/>
    <col min="11013" max="11013" width="17.5703125" bestFit="1" customWidth="1"/>
    <col min="11014" max="11014" width="20.7109375" customWidth="1"/>
    <col min="11015" max="11015" width="17.140625" customWidth="1"/>
    <col min="11016" max="11016" width="16.85546875" customWidth="1"/>
    <col min="11265" max="11265" width="29.85546875" customWidth="1"/>
    <col min="11266" max="11266" width="26.7109375" customWidth="1"/>
    <col min="11267" max="11267" width="15.85546875" customWidth="1"/>
    <col min="11268" max="11268" width="14.7109375" customWidth="1"/>
    <col min="11269" max="11269" width="17.5703125" bestFit="1" customWidth="1"/>
    <col min="11270" max="11270" width="20.7109375" customWidth="1"/>
    <col min="11271" max="11271" width="17.140625" customWidth="1"/>
    <col min="11272" max="11272" width="16.85546875" customWidth="1"/>
    <col min="11521" max="11521" width="29.85546875" customWidth="1"/>
    <col min="11522" max="11522" width="26.7109375" customWidth="1"/>
    <col min="11523" max="11523" width="15.85546875" customWidth="1"/>
    <col min="11524" max="11524" width="14.7109375" customWidth="1"/>
    <col min="11525" max="11525" width="17.5703125" bestFit="1" customWidth="1"/>
    <col min="11526" max="11526" width="20.7109375" customWidth="1"/>
    <col min="11527" max="11527" width="17.140625" customWidth="1"/>
    <col min="11528" max="11528" width="16.85546875" customWidth="1"/>
    <col min="11777" max="11777" width="29.85546875" customWidth="1"/>
    <col min="11778" max="11778" width="26.7109375" customWidth="1"/>
    <col min="11779" max="11779" width="15.85546875" customWidth="1"/>
    <col min="11780" max="11780" width="14.7109375" customWidth="1"/>
    <col min="11781" max="11781" width="17.5703125" bestFit="1" customWidth="1"/>
    <col min="11782" max="11782" width="20.7109375" customWidth="1"/>
    <col min="11783" max="11783" width="17.140625" customWidth="1"/>
    <col min="11784" max="11784" width="16.85546875" customWidth="1"/>
    <col min="12033" max="12033" width="29.85546875" customWidth="1"/>
    <col min="12034" max="12034" width="26.7109375" customWidth="1"/>
    <col min="12035" max="12035" width="15.85546875" customWidth="1"/>
    <col min="12036" max="12036" width="14.7109375" customWidth="1"/>
    <col min="12037" max="12037" width="17.5703125" bestFit="1" customWidth="1"/>
    <col min="12038" max="12038" width="20.7109375" customWidth="1"/>
    <col min="12039" max="12039" width="17.140625" customWidth="1"/>
    <col min="12040" max="12040" width="16.85546875" customWidth="1"/>
    <col min="12289" max="12289" width="29.85546875" customWidth="1"/>
    <col min="12290" max="12290" width="26.7109375" customWidth="1"/>
    <col min="12291" max="12291" width="15.85546875" customWidth="1"/>
    <col min="12292" max="12292" width="14.7109375" customWidth="1"/>
    <col min="12293" max="12293" width="17.5703125" bestFit="1" customWidth="1"/>
    <col min="12294" max="12294" width="20.7109375" customWidth="1"/>
    <col min="12295" max="12295" width="17.140625" customWidth="1"/>
    <col min="12296" max="12296" width="16.85546875" customWidth="1"/>
    <col min="12545" max="12545" width="29.85546875" customWidth="1"/>
    <col min="12546" max="12546" width="26.7109375" customWidth="1"/>
    <col min="12547" max="12547" width="15.85546875" customWidth="1"/>
    <col min="12548" max="12548" width="14.7109375" customWidth="1"/>
    <col min="12549" max="12549" width="17.5703125" bestFit="1" customWidth="1"/>
    <col min="12550" max="12550" width="20.7109375" customWidth="1"/>
    <col min="12551" max="12551" width="17.140625" customWidth="1"/>
    <col min="12552" max="12552" width="16.85546875" customWidth="1"/>
    <col min="12801" max="12801" width="29.85546875" customWidth="1"/>
    <col min="12802" max="12802" width="26.7109375" customWidth="1"/>
    <col min="12803" max="12803" width="15.85546875" customWidth="1"/>
    <col min="12804" max="12804" width="14.7109375" customWidth="1"/>
    <col min="12805" max="12805" width="17.5703125" bestFit="1" customWidth="1"/>
    <col min="12806" max="12806" width="20.7109375" customWidth="1"/>
    <col min="12807" max="12807" width="17.140625" customWidth="1"/>
    <col min="12808" max="12808" width="16.85546875" customWidth="1"/>
    <col min="13057" max="13057" width="29.85546875" customWidth="1"/>
    <col min="13058" max="13058" width="26.7109375" customWidth="1"/>
    <col min="13059" max="13059" width="15.85546875" customWidth="1"/>
    <col min="13060" max="13060" width="14.7109375" customWidth="1"/>
    <col min="13061" max="13061" width="17.5703125" bestFit="1" customWidth="1"/>
    <col min="13062" max="13062" width="20.7109375" customWidth="1"/>
    <col min="13063" max="13063" width="17.140625" customWidth="1"/>
    <col min="13064" max="13064" width="16.85546875" customWidth="1"/>
    <col min="13313" max="13313" width="29.85546875" customWidth="1"/>
    <col min="13314" max="13314" width="26.7109375" customWidth="1"/>
    <col min="13315" max="13315" width="15.85546875" customWidth="1"/>
    <col min="13316" max="13316" width="14.7109375" customWidth="1"/>
    <col min="13317" max="13317" width="17.5703125" bestFit="1" customWidth="1"/>
    <col min="13318" max="13318" width="20.7109375" customWidth="1"/>
    <col min="13319" max="13319" width="17.140625" customWidth="1"/>
    <col min="13320" max="13320" width="16.85546875" customWidth="1"/>
    <col min="13569" max="13569" width="29.85546875" customWidth="1"/>
    <col min="13570" max="13570" width="26.7109375" customWidth="1"/>
    <col min="13571" max="13571" width="15.85546875" customWidth="1"/>
    <col min="13572" max="13572" width="14.7109375" customWidth="1"/>
    <col min="13573" max="13573" width="17.5703125" bestFit="1" customWidth="1"/>
    <col min="13574" max="13574" width="20.7109375" customWidth="1"/>
    <col min="13575" max="13575" width="17.140625" customWidth="1"/>
    <col min="13576" max="13576" width="16.85546875" customWidth="1"/>
    <col min="13825" max="13825" width="29.85546875" customWidth="1"/>
    <col min="13826" max="13826" width="26.7109375" customWidth="1"/>
    <col min="13827" max="13827" width="15.85546875" customWidth="1"/>
    <col min="13828" max="13828" width="14.7109375" customWidth="1"/>
    <col min="13829" max="13829" width="17.5703125" bestFit="1" customWidth="1"/>
    <col min="13830" max="13830" width="20.7109375" customWidth="1"/>
    <col min="13831" max="13831" width="17.140625" customWidth="1"/>
    <col min="13832" max="13832" width="16.85546875" customWidth="1"/>
    <col min="14081" max="14081" width="29.85546875" customWidth="1"/>
    <col min="14082" max="14082" width="26.7109375" customWidth="1"/>
    <col min="14083" max="14083" width="15.85546875" customWidth="1"/>
    <col min="14084" max="14084" width="14.7109375" customWidth="1"/>
    <col min="14085" max="14085" width="17.5703125" bestFit="1" customWidth="1"/>
    <col min="14086" max="14086" width="20.7109375" customWidth="1"/>
    <col min="14087" max="14087" width="17.140625" customWidth="1"/>
    <col min="14088" max="14088" width="16.85546875" customWidth="1"/>
    <col min="14337" max="14337" width="29.85546875" customWidth="1"/>
    <col min="14338" max="14338" width="26.7109375" customWidth="1"/>
    <col min="14339" max="14339" width="15.85546875" customWidth="1"/>
    <col min="14340" max="14340" width="14.7109375" customWidth="1"/>
    <col min="14341" max="14341" width="17.5703125" bestFit="1" customWidth="1"/>
    <col min="14342" max="14342" width="20.7109375" customWidth="1"/>
    <col min="14343" max="14343" width="17.140625" customWidth="1"/>
    <col min="14344" max="14344" width="16.85546875" customWidth="1"/>
    <col min="14593" max="14593" width="29.85546875" customWidth="1"/>
    <col min="14594" max="14594" width="26.7109375" customWidth="1"/>
    <col min="14595" max="14595" width="15.85546875" customWidth="1"/>
    <col min="14596" max="14596" width="14.7109375" customWidth="1"/>
    <col min="14597" max="14597" width="17.5703125" bestFit="1" customWidth="1"/>
    <col min="14598" max="14598" width="20.7109375" customWidth="1"/>
    <col min="14599" max="14599" width="17.140625" customWidth="1"/>
    <col min="14600" max="14600" width="16.85546875" customWidth="1"/>
    <col min="14849" max="14849" width="29.85546875" customWidth="1"/>
    <col min="14850" max="14850" width="26.7109375" customWidth="1"/>
    <col min="14851" max="14851" width="15.85546875" customWidth="1"/>
    <col min="14852" max="14852" width="14.7109375" customWidth="1"/>
    <col min="14853" max="14853" width="17.5703125" bestFit="1" customWidth="1"/>
    <col min="14854" max="14854" width="20.7109375" customWidth="1"/>
    <col min="14855" max="14855" width="17.140625" customWidth="1"/>
    <col min="14856" max="14856" width="16.85546875" customWidth="1"/>
    <col min="15105" max="15105" width="29.85546875" customWidth="1"/>
    <col min="15106" max="15106" width="26.7109375" customWidth="1"/>
    <col min="15107" max="15107" width="15.85546875" customWidth="1"/>
    <col min="15108" max="15108" width="14.7109375" customWidth="1"/>
    <col min="15109" max="15109" width="17.5703125" bestFit="1" customWidth="1"/>
    <col min="15110" max="15110" width="20.7109375" customWidth="1"/>
    <col min="15111" max="15111" width="17.140625" customWidth="1"/>
    <col min="15112" max="15112" width="16.85546875" customWidth="1"/>
    <col min="15361" max="15361" width="29.85546875" customWidth="1"/>
    <col min="15362" max="15362" width="26.7109375" customWidth="1"/>
    <col min="15363" max="15363" width="15.85546875" customWidth="1"/>
    <col min="15364" max="15364" width="14.7109375" customWidth="1"/>
    <col min="15365" max="15365" width="17.5703125" bestFit="1" customWidth="1"/>
    <col min="15366" max="15366" width="20.7109375" customWidth="1"/>
    <col min="15367" max="15367" width="17.140625" customWidth="1"/>
    <col min="15368" max="15368" width="16.85546875" customWidth="1"/>
    <col min="15617" max="15617" width="29.85546875" customWidth="1"/>
    <col min="15618" max="15618" width="26.7109375" customWidth="1"/>
    <col min="15619" max="15619" width="15.85546875" customWidth="1"/>
    <col min="15620" max="15620" width="14.7109375" customWidth="1"/>
    <col min="15621" max="15621" width="17.5703125" bestFit="1" customWidth="1"/>
    <col min="15622" max="15622" width="20.7109375" customWidth="1"/>
    <col min="15623" max="15623" width="17.140625" customWidth="1"/>
    <col min="15624" max="15624" width="16.85546875" customWidth="1"/>
    <col min="15873" max="15873" width="29.85546875" customWidth="1"/>
    <col min="15874" max="15874" width="26.7109375" customWidth="1"/>
    <col min="15875" max="15875" width="15.85546875" customWidth="1"/>
    <col min="15876" max="15876" width="14.7109375" customWidth="1"/>
    <col min="15877" max="15877" width="17.5703125" bestFit="1" customWidth="1"/>
    <col min="15878" max="15878" width="20.7109375" customWidth="1"/>
    <col min="15879" max="15879" width="17.140625" customWidth="1"/>
    <col min="15880" max="15880" width="16.85546875" customWidth="1"/>
    <col min="16129" max="16129" width="29.85546875" customWidth="1"/>
    <col min="16130" max="16130" width="26.7109375" customWidth="1"/>
    <col min="16131" max="16131" width="15.85546875" customWidth="1"/>
    <col min="16132" max="16132" width="14.7109375" customWidth="1"/>
    <col min="16133" max="16133" width="17.5703125" bestFit="1" customWidth="1"/>
    <col min="16134" max="16134" width="20.7109375" customWidth="1"/>
    <col min="16135" max="16135" width="17.140625" customWidth="1"/>
    <col min="16136" max="16136" width="16.85546875" customWidth="1"/>
  </cols>
  <sheetData>
    <row r="1" spans="1:9" x14ac:dyDescent="0.2">
      <c r="A1" s="327"/>
      <c r="B1" s="299"/>
      <c r="C1" s="299"/>
      <c r="D1" s="299"/>
      <c r="E1" s="299"/>
      <c r="F1" s="299"/>
      <c r="G1" s="299"/>
      <c r="H1" s="299"/>
      <c r="I1" s="299"/>
    </row>
    <row r="2" spans="1:9" x14ac:dyDescent="0.2">
      <c r="A2" s="327"/>
      <c r="B2" s="299"/>
      <c r="C2" s="299"/>
      <c r="D2" s="299"/>
      <c r="E2" s="299"/>
      <c r="F2" s="299"/>
      <c r="G2" s="299"/>
      <c r="H2" s="299"/>
      <c r="I2" s="299"/>
    </row>
    <row r="3" spans="1:9" x14ac:dyDescent="0.2">
      <c r="A3" s="299"/>
      <c r="B3" s="299"/>
      <c r="C3" s="299"/>
      <c r="D3" s="328"/>
      <c r="E3" s="328"/>
      <c r="F3" s="329" t="s">
        <v>368</v>
      </c>
      <c r="G3" s="299"/>
      <c r="H3" s="299"/>
      <c r="I3" s="299"/>
    </row>
    <row r="4" spans="1:9" x14ac:dyDescent="0.2">
      <c r="A4" s="299"/>
      <c r="B4" s="299"/>
      <c r="C4" s="299"/>
      <c r="D4" s="328"/>
      <c r="E4" s="328"/>
      <c r="F4" s="329" t="s">
        <v>369</v>
      </c>
      <c r="G4" s="299"/>
      <c r="H4" s="299"/>
      <c r="I4" s="299"/>
    </row>
    <row r="5" spans="1:9" x14ac:dyDescent="0.2">
      <c r="A5" s="299"/>
      <c r="B5" s="299"/>
      <c r="C5" s="299"/>
      <c r="D5" s="328"/>
      <c r="E5" s="328"/>
      <c r="F5" s="329" t="s">
        <v>370</v>
      </c>
      <c r="G5" s="299"/>
      <c r="H5" s="299"/>
      <c r="I5" s="299"/>
    </row>
    <row r="6" spans="1:9" x14ac:dyDescent="0.2">
      <c r="A6" s="299"/>
      <c r="B6" s="299"/>
      <c r="C6" s="328"/>
      <c r="D6" s="328"/>
      <c r="E6" s="328"/>
      <c r="F6" s="329"/>
      <c r="G6" s="299"/>
      <c r="H6" s="299"/>
      <c r="I6" s="299"/>
    </row>
    <row r="7" spans="1:9" x14ac:dyDescent="0.2">
      <c r="A7" s="302" t="s">
        <v>371</v>
      </c>
      <c r="B7" s="299"/>
      <c r="C7" s="299"/>
      <c r="D7" s="299"/>
      <c r="E7" s="299"/>
      <c r="F7" s="299"/>
      <c r="G7" s="299"/>
      <c r="H7" s="302"/>
      <c r="I7" s="299"/>
    </row>
    <row r="8" spans="1:9" x14ac:dyDescent="0.2">
      <c r="A8" s="302"/>
      <c r="B8" s="299"/>
      <c r="C8" s="299"/>
      <c r="D8" s="299"/>
      <c r="E8" s="299"/>
      <c r="F8" s="299"/>
      <c r="G8" s="299"/>
      <c r="H8" s="302"/>
      <c r="I8" s="299"/>
    </row>
    <row r="9" spans="1:9" ht="12" customHeight="1" x14ac:dyDescent="0.2">
      <c r="A9" s="302" t="s">
        <v>372</v>
      </c>
      <c r="B9" s="299"/>
      <c r="C9" s="302"/>
      <c r="D9" s="299"/>
      <c r="E9" s="299"/>
      <c r="F9" s="299"/>
      <c r="G9" s="299"/>
      <c r="H9" s="299"/>
      <c r="I9" s="299"/>
    </row>
    <row r="10" spans="1:9" ht="12" customHeight="1" x14ac:dyDescent="0.2">
      <c r="A10" s="302"/>
      <c r="B10" s="299"/>
      <c r="C10" s="302"/>
      <c r="D10" s="299"/>
      <c r="E10" s="299"/>
      <c r="F10" s="299"/>
      <c r="G10" s="299"/>
      <c r="H10" s="299"/>
      <c r="I10" s="299"/>
    </row>
    <row r="11" spans="1:9" ht="12.75" customHeight="1" x14ac:dyDescent="0.2">
      <c r="A11" s="302" t="s">
        <v>373</v>
      </c>
      <c r="B11" s="299"/>
      <c r="C11" s="302"/>
      <c r="D11" s="299"/>
      <c r="E11" s="299"/>
      <c r="F11" s="299"/>
      <c r="G11" s="299"/>
      <c r="H11" s="299"/>
      <c r="I11" s="299"/>
    </row>
    <row r="12" spans="1:9" ht="10.5" customHeight="1" x14ac:dyDescent="0.2">
      <c r="A12" s="302"/>
      <c r="B12" s="299"/>
      <c r="C12" s="302"/>
      <c r="D12" s="299"/>
      <c r="E12" s="299"/>
      <c r="F12" s="299"/>
      <c r="G12" s="299"/>
      <c r="H12" s="299"/>
      <c r="I12" s="299"/>
    </row>
    <row r="13" spans="1:9" x14ac:dyDescent="0.2">
      <c r="A13" s="302" t="s">
        <v>374</v>
      </c>
      <c r="B13" s="299"/>
      <c r="C13" s="302"/>
      <c r="D13" s="299"/>
      <c r="E13" s="299"/>
      <c r="F13" s="299"/>
      <c r="G13" s="299"/>
      <c r="H13" s="299"/>
      <c r="I13" s="299"/>
    </row>
    <row r="14" spans="1:9" ht="13.5" thickBot="1" x14ac:dyDescent="0.25">
      <c r="A14" s="330"/>
      <c r="B14" s="330"/>
      <c r="C14" s="330"/>
      <c r="D14" s="330"/>
      <c r="E14" s="330"/>
      <c r="F14" s="330"/>
      <c r="G14" s="330"/>
      <c r="H14" s="330"/>
      <c r="I14" s="299"/>
    </row>
    <row r="15" spans="1:9" x14ac:dyDescent="0.2">
      <c r="A15" s="299"/>
      <c r="B15" s="299"/>
      <c r="C15" s="299"/>
      <c r="D15" s="299"/>
      <c r="E15" s="299"/>
      <c r="F15" s="299"/>
      <c r="G15" s="299"/>
      <c r="H15" s="299"/>
      <c r="I15" s="299"/>
    </row>
    <row r="16" spans="1:9" x14ac:dyDescent="0.2">
      <c r="A16" s="667" t="s">
        <v>375</v>
      </c>
      <c r="B16" s="331"/>
      <c r="C16" s="667" t="s">
        <v>376</v>
      </c>
      <c r="D16" s="667" t="s">
        <v>377</v>
      </c>
      <c r="E16" s="669" t="s">
        <v>378</v>
      </c>
      <c r="F16" s="670"/>
      <c r="G16" s="670"/>
      <c r="H16" s="671"/>
      <c r="I16" s="299"/>
    </row>
    <row r="17" spans="1:12" x14ac:dyDescent="0.2">
      <c r="A17" s="668"/>
      <c r="B17" s="672" t="s">
        <v>379</v>
      </c>
      <c r="C17" s="668"/>
      <c r="D17" s="668"/>
      <c r="E17" s="667" t="s">
        <v>380</v>
      </c>
      <c r="F17" s="673" t="s">
        <v>381</v>
      </c>
      <c r="G17" s="673"/>
      <c r="H17" s="674" t="s">
        <v>382</v>
      </c>
      <c r="I17" s="299"/>
    </row>
    <row r="18" spans="1:12" ht="24" x14ac:dyDescent="0.2">
      <c r="A18" s="668"/>
      <c r="B18" s="668"/>
      <c r="C18" s="668"/>
      <c r="D18" s="668"/>
      <c r="E18" s="668"/>
      <c r="F18" s="332" t="s">
        <v>383</v>
      </c>
      <c r="G18" s="333" t="s">
        <v>384</v>
      </c>
      <c r="H18" s="675"/>
      <c r="I18" s="299"/>
    </row>
    <row r="19" spans="1:12" x14ac:dyDescent="0.2">
      <c r="A19" s="334" t="s">
        <v>385</v>
      </c>
      <c r="B19" s="334" t="s">
        <v>386</v>
      </c>
      <c r="C19" s="334" t="s">
        <v>387</v>
      </c>
      <c r="D19" s="334" t="s">
        <v>388</v>
      </c>
      <c r="E19" s="334" t="s">
        <v>389</v>
      </c>
      <c r="F19" s="334" t="s">
        <v>390</v>
      </c>
      <c r="G19" s="335" t="s">
        <v>391</v>
      </c>
      <c r="H19" s="334" t="s">
        <v>392</v>
      </c>
      <c r="I19" s="299"/>
    </row>
    <row r="20" spans="1:12" x14ac:dyDescent="0.2">
      <c r="A20" s="336"/>
      <c r="B20" s="299"/>
      <c r="C20" s="299"/>
      <c r="D20" s="299"/>
      <c r="E20" s="299"/>
      <c r="F20" s="299"/>
      <c r="G20" s="299"/>
      <c r="H20" s="299"/>
      <c r="I20" s="299"/>
    </row>
    <row r="21" spans="1:12" ht="38.25" x14ac:dyDescent="0.2">
      <c r="A21" s="337" t="s">
        <v>393</v>
      </c>
      <c r="B21" s="338" t="s">
        <v>362</v>
      </c>
      <c r="C21" s="339" t="s">
        <v>394</v>
      </c>
      <c r="D21" s="339"/>
      <c r="E21" s="340">
        <f>F21+G21+H21</f>
        <v>3269297450.1431899</v>
      </c>
      <c r="F21" s="340">
        <v>2361830398.877223</v>
      </c>
      <c r="G21" s="340">
        <v>10412420.265966877</v>
      </c>
      <c r="H21" s="340">
        <v>897054631</v>
      </c>
      <c r="I21" s="299"/>
    </row>
    <row r="22" spans="1:12" s="344" customFormat="1" ht="22.9" customHeight="1" x14ac:dyDescent="0.2">
      <c r="A22" s="341" t="s">
        <v>395</v>
      </c>
      <c r="B22" s="341"/>
      <c r="C22" s="342"/>
      <c r="D22" s="342"/>
      <c r="E22" s="343">
        <f>SUM(E21:E21)</f>
        <v>3269297450.1431899</v>
      </c>
      <c r="F22" s="343">
        <f>SUM(F21:F21)</f>
        <v>2361830398.877223</v>
      </c>
      <c r="G22" s="343">
        <f>SUM(G21:G21)</f>
        <v>10412420.265966877</v>
      </c>
      <c r="H22" s="343">
        <f>SUM(H21:H21)</f>
        <v>897054631</v>
      </c>
      <c r="I22" s="302"/>
    </row>
    <row r="23" spans="1:12" ht="15.95" customHeight="1" x14ac:dyDescent="0.2">
      <c r="A23" s="299"/>
      <c r="B23" s="299"/>
      <c r="C23" s="299"/>
      <c r="D23" s="299"/>
      <c r="E23" s="299"/>
      <c r="F23" s="299"/>
      <c r="G23" s="299"/>
      <c r="H23" s="299"/>
      <c r="I23" s="299"/>
      <c r="K23" s="294"/>
      <c r="L23" s="294"/>
    </row>
    <row r="24" spans="1:12" x14ac:dyDescent="0.2">
      <c r="A24" s="299" t="s">
        <v>396</v>
      </c>
      <c r="B24" s="299"/>
      <c r="C24" s="299"/>
      <c r="D24" s="299"/>
      <c r="E24" s="299"/>
      <c r="F24" s="299"/>
      <c r="G24" s="299"/>
      <c r="H24" s="299"/>
      <c r="I24" s="299"/>
      <c r="K24" s="294"/>
      <c r="L24" s="294"/>
    </row>
    <row r="25" spans="1:12" x14ac:dyDescent="0.2">
      <c r="A25" s="336" t="s">
        <v>397</v>
      </c>
      <c r="F25" s="294"/>
      <c r="K25" s="294"/>
      <c r="L25" s="294"/>
    </row>
    <row r="26" spans="1:12" x14ac:dyDescent="0.2">
      <c r="A26" s="336" t="s">
        <v>398</v>
      </c>
      <c r="K26" s="294"/>
      <c r="L26" s="294"/>
    </row>
    <row r="27" spans="1:12" x14ac:dyDescent="0.2">
      <c r="A27" s="336" t="s">
        <v>399</v>
      </c>
      <c r="K27" s="294"/>
      <c r="L27" s="294"/>
    </row>
    <row r="28" spans="1:12" x14ac:dyDescent="0.2">
      <c r="A28" s="336" t="s">
        <v>400</v>
      </c>
    </row>
  </sheetData>
  <mergeCells count="8">
    <mergeCell ref="A16:A18"/>
    <mergeCell ref="C16:C18"/>
    <mergeCell ref="D16:D18"/>
    <mergeCell ref="E16:H16"/>
    <mergeCell ref="B17:B18"/>
    <mergeCell ref="E17:E18"/>
    <mergeCell ref="F17:G17"/>
    <mergeCell ref="H17:H18"/>
  </mergeCells>
  <pageMargins left="0.7" right="0.7" top="0.75" bottom="0.75" header="0.3" footer="0.3"/>
  <pageSetup paperSize="9" scale="99" fitToHeight="0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J1" sqref="A1:J28"/>
    </sheetView>
  </sheetViews>
  <sheetFormatPr baseColWidth="10" defaultRowHeight="12.75" x14ac:dyDescent="0.2"/>
  <cols>
    <col min="1" max="1" width="31.28515625" customWidth="1"/>
    <col min="2" max="2" width="14.5703125" customWidth="1"/>
    <col min="3" max="3" width="13.7109375" customWidth="1"/>
    <col min="4" max="4" width="15.7109375" customWidth="1"/>
    <col min="5" max="5" width="14.28515625" customWidth="1"/>
    <col min="6" max="7" width="14.5703125" customWidth="1"/>
    <col min="8" max="8" width="14.7109375" customWidth="1"/>
    <col min="9" max="9" width="14.85546875" customWidth="1"/>
    <col min="10" max="10" width="16.5703125" customWidth="1"/>
    <col min="11" max="11" width="18.28515625" customWidth="1"/>
    <col min="12" max="12" width="15.28515625" bestFit="1" customWidth="1"/>
    <col min="13" max="13" width="12.7109375" bestFit="1" customWidth="1"/>
    <col min="257" max="257" width="31.28515625" customWidth="1"/>
    <col min="258" max="258" width="14.5703125" customWidth="1"/>
    <col min="259" max="259" width="13.7109375" customWidth="1"/>
    <col min="260" max="260" width="15.7109375" customWidth="1"/>
    <col min="261" max="261" width="14.28515625" customWidth="1"/>
    <col min="262" max="263" width="14.5703125" customWidth="1"/>
    <col min="264" max="264" width="14.7109375" customWidth="1"/>
    <col min="265" max="265" width="14.85546875" customWidth="1"/>
    <col min="266" max="266" width="16.5703125" customWidth="1"/>
    <col min="267" max="267" width="10.5703125" customWidth="1"/>
    <col min="513" max="513" width="31.28515625" customWidth="1"/>
    <col min="514" max="514" width="14.5703125" customWidth="1"/>
    <col min="515" max="515" width="13.7109375" customWidth="1"/>
    <col min="516" max="516" width="15.7109375" customWidth="1"/>
    <col min="517" max="517" width="14.28515625" customWidth="1"/>
    <col min="518" max="519" width="14.5703125" customWidth="1"/>
    <col min="520" max="520" width="14.7109375" customWidth="1"/>
    <col min="521" max="521" width="14.85546875" customWidth="1"/>
    <col min="522" max="522" width="16.5703125" customWidth="1"/>
    <col min="523" max="523" width="10.5703125" customWidth="1"/>
    <col min="769" max="769" width="31.28515625" customWidth="1"/>
    <col min="770" max="770" width="14.5703125" customWidth="1"/>
    <col min="771" max="771" width="13.7109375" customWidth="1"/>
    <col min="772" max="772" width="15.7109375" customWidth="1"/>
    <col min="773" max="773" width="14.28515625" customWidth="1"/>
    <col min="774" max="775" width="14.5703125" customWidth="1"/>
    <col min="776" max="776" width="14.7109375" customWidth="1"/>
    <col min="777" max="777" width="14.85546875" customWidth="1"/>
    <col min="778" max="778" width="16.5703125" customWidth="1"/>
    <col min="779" max="779" width="10.5703125" customWidth="1"/>
    <col min="1025" max="1025" width="31.28515625" customWidth="1"/>
    <col min="1026" max="1026" width="14.5703125" customWidth="1"/>
    <col min="1027" max="1027" width="13.7109375" customWidth="1"/>
    <col min="1028" max="1028" width="15.7109375" customWidth="1"/>
    <col min="1029" max="1029" width="14.28515625" customWidth="1"/>
    <col min="1030" max="1031" width="14.5703125" customWidth="1"/>
    <col min="1032" max="1032" width="14.7109375" customWidth="1"/>
    <col min="1033" max="1033" width="14.85546875" customWidth="1"/>
    <col min="1034" max="1034" width="16.5703125" customWidth="1"/>
    <col min="1035" max="1035" width="10.5703125" customWidth="1"/>
    <col min="1281" max="1281" width="31.28515625" customWidth="1"/>
    <col min="1282" max="1282" width="14.5703125" customWidth="1"/>
    <col min="1283" max="1283" width="13.7109375" customWidth="1"/>
    <col min="1284" max="1284" width="15.7109375" customWidth="1"/>
    <col min="1285" max="1285" width="14.28515625" customWidth="1"/>
    <col min="1286" max="1287" width="14.5703125" customWidth="1"/>
    <col min="1288" max="1288" width="14.7109375" customWidth="1"/>
    <col min="1289" max="1289" width="14.85546875" customWidth="1"/>
    <col min="1290" max="1290" width="16.5703125" customWidth="1"/>
    <col min="1291" max="1291" width="10.5703125" customWidth="1"/>
    <col min="1537" max="1537" width="31.28515625" customWidth="1"/>
    <col min="1538" max="1538" width="14.5703125" customWidth="1"/>
    <col min="1539" max="1539" width="13.7109375" customWidth="1"/>
    <col min="1540" max="1540" width="15.7109375" customWidth="1"/>
    <col min="1541" max="1541" width="14.28515625" customWidth="1"/>
    <col min="1542" max="1543" width="14.5703125" customWidth="1"/>
    <col min="1544" max="1544" width="14.7109375" customWidth="1"/>
    <col min="1545" max="1545" width="14.85546875" customWidth="1"/>
    <col min="1546" max="1546" width="16.5703125" customWidth="1"/>
    <col min="1547" max="1547" width="10.5703125" customWidth="1"/>
    <col min="1793" max="1793" width="31.28515625" customWidth="1"/>
    <col min="1794" max="1794" width="14.5703125" customWidth="1"/>
    <col min="1795" max="1795" width="13.7109375" customWidth="1"/>
    <col min="1796" max="1796" width="15.7109375" customWidth="1"/>
    <col min="1797" max="1797" width="14.28515625" customWidth="1"/>
    <col min="1798" max="1799" width="14.5703125" customWidth="1"/>
    <col min="1800" max="1800" width="14.7109375" customWidth="1"/>
    <col min="1801" max="1801" width="14.85546875" customWidth="1"/>
    <col min="1802" max="1802" width="16.5703125" customWidth="1"/>
    <col min="1803" max="1803" width="10.5703125" customWidth="1"/>
    <col min="2049" max="2049" width="31.28515625" customWidth="1"/>
    <col min="2050" max="2050" width="14.5703125" customWidth="1"/>
    <col min="2051" max="2051" width="13.7109375" customWidth="1"/>
    <col min="2052" max="2052" width="15.7109375" customWidth="1"/>
    <col min="2053" max="2053" width="14.28515625" customWidth="1"/>
    <col min="2054" max="2055" width="14.5703125" customWidth="1"/>
    <col min="2056" max="2056" width="14.7109375" customWidth="1"/>
    <col min="2057" max="2057" width="14.85546875" customWidth="1"/>
    <col min="2058" max="2058" width="16.5703125" customWidth="1"/>
    <col min="2059" max="2059" width="10.5703125" customWidth="1"/>
    <col min="2305" max="2305" width="31.28515625" customWidth="1"/>
    <col min="2306" max="2306" width="14.5703125" customWidth="1"/>
    <col min="2307" max="2307" width="13.7109375" customWidth="1"/>
    <col min="2308" max="2308" width="15.7109375" customWidth="1"/>
    <col min="2309" max="2309" width="14.28515625" customWidth="1"/>
    <col min="2310" max="2311" width="14.5703125" customWidth="1"/>
    <col min="2312" max="2312" width="14.7109375" customWidth="1"/>
    <col min="2313" max="2313" width="14.85546875" customWidth="1"/>
    <col min="2314" max="2314" width="16.5703125" customWidth="1"/>
    <col min="2315" max="2315" width="10.5703125" customWidth="1"/>
    <col min="2561" max="2561" width="31.28515625" customWidth="1"/>
    <col min="2562" max="2562" width="14.5703125" customWidth="1"/>
    <col min="2563" max="2563" width="13.7109375" customWidth="1"/>
    <col min="2564" max="2564" width="15.7109375" customWidth="1"/>
    <col min="2565" max="2565" width="14.28515625" customWidth="1"/>
    <col min="2566" max="2567" width="14.5703125" customWidth="1"/>
    <col min="2568" max="2568" width="14.7109375" customWidth="1"/>
    <col min="2569" max="2569" width="14.85546875" customWidth="1"/>
    <col min="2570" max="2570" width="16.5703125" customWidth="1"/>
    <col min="2571" max="2571" width="10.5703125" customWidth="1"/>
    <col min="2817" max="2817" width="31.28515625" customWidth="1"/>
    <col min="2818" max="2818" width="14.5703125" customWidth="1"/>
    <col min="2819" max="2819" width="13.7109375" customWidth="1"/>
    <col min="2820" max="2820" width="15.7109375" customWidth="1"/>
    <col min="2821" max="2821" width="14.28515625" customWidth="1"/>
    <col min="2822" max="2823" width="14.5703125" customWidth="1"/>
    <col min="2824" max="2824" width="14.7109375" customWidth="1"/>
    <col min="2825" max="2825" width="14.85546875" customWidth="1"/>
    <col min="2826" max="2826" width="16.5703125" customWidth="1"/>
    <col min="2827" max="2827" width="10.5703125" customWidth="1"/>
    <col min="3073" max="3073" width="31.28515625" customWidth="1"/>
    <col min="3074" max="3074" width="14.5703125" customWidth="1"/>
    <col min="3075" max="3075" width="13.7109375" customWidth="1"/>
    <col min="3076" max="3076" width="15.7109375" customWidth="1"/>
    <col min="3077" max="3077" width="14.28515625" customWidth="1"/>
    <col min="3078" max="3079" width="14.5703125" customWidth="1"/>
    <col min="3080" max="3080" width="14.7109375" customWidth="1"/>
    <col min="3081" max="3081" width="14.85546875" customWidth="1"/>
    <col min="3082" max="3082" width="16.5703125" customWidth="1"/>
    <col min="3083" max="3083" width="10.5703125" customWidth="1"/>
    <col min="3329" max="3329" width="31.28515625" customWidth="1"/>
    <col min="3330" max="3330" width="14.5703125" customWidth="1"/>
    <col min="3331" max="3331" width="13.7109375" customWidth="1"/>
    <col min="3332" max="3332" width="15.7109375" customWidth="1"/>
    <col min="3333" max="3333" width="14.28515625" customWidth="1"/>
    <col min="3334" max="3335" width="14.5703125" customWidth="1"/>
    <col min="3336" max="3336" width="14.7109375" customWidth="1"/>
    <col min="3337" max="3337" width="14.85546875" customWidth="1"/>
    <col min="3338" max="3338" width="16.5703125" customWidth="1"/>
    <col min="3339" max="3339" width="10.5703125" customWidth="1"/>
    <col min="3585" max="3585" width="31.28515625" customWidth="1"/>
    <col min="3586" max="3586" width="14.5703125" customWidth="1"/>
    <col min="3587" max="3587" width="13.7109375" customWidth="1"/>
    <col min="3588" max="3588" width="15.7109375" customWidth="1"/>
    <col min="3589" max="3589" width="14.28515625" customWidth="1"/>
    <col min="3590" max="3591" width="14.5703125" customWidth="1"/>
    <col min="3592" max="3592" width="14.7109375" customWidth="1"/>
    <col min="3593" max="3593" width="14.85546875" customWidth="1"/>
    <col min="3594" max="3594" width="16.5703125" customWidth="1"/>
    <col min="3595" max="3595" width="10.5703125" customWidth="1"/>
    <col min="3841" max="3841" width="31.28515625" customWidth="1"/>
    <col min="3842" max="3842" width="14.5703125" customWidth="1"/>
    <col min="3843" max="3843" width="13.7109375" customWidth="1"/>
    <col min="3844" max="3844" width="15.7109375" customWidth="1"/>
    <col min="3845" max="3845" width="14.28515625" customWidth="1"/>
    <col min="3846" max="3847" width="14.5703125" customWidth="1"/>
    <col min="3848" max="3848" width="14.7109375" customWidth="1"/>
    <col min="3849" max="3849" width="14.85546875" customWidth="1"/>
    <col min="3850" max="3850" width="16.5703125" customWidth="1"/>
    <col min="3851" max="3851" width="10.5703125" customWidth="1"/>
    <col min="4097" max="4097" width="31.28515625" customWidth="1"/>
    <col min="4098" max="4098" width="14.5703125" customWidth="1"/>
    <col min="4099" max="4099" width="13.7109375" customWidth="1"/>
    <col min="4100" max="4100" width="15.7109375" customWidth="1"/>
    <col min="4101" max="4101" width="14.28515625" customWidth="1"/>
    <col min="4102" max="4103" width="14.5703125" customWidth="1"/>
    <col min="4104" max="4104" width="14.7109375" customWidth="1"/>
    <col min="4105" max="4105" width="14.85546875" customWidth="1"/>
    <col min="4106" max="4106" width="16.5703125" customWidth="1"/>
    <col min="4107" max="4107" width="10.5703125" customWidth="1"/>
    <col min="4353" max="4353" width="31.28515625" customWidth="1"/>
    <col min="4354" max="4354" width="14.5703125" customWidth="1"/>
    <col min="4355" max="4355" width="13.7109375" customWidth="1"/>
    <col min="4356" max="4356" width="15.7109375" customWidth="1"/>
    <col min="4357" max="4357" width="14.28515625" customWidth="1"/>
    <col min="4358" max="4359" width="14.5703125" customWidth="1"/>
    <col min="4360" max="4360" width="14.7109375" customWidth="1"/>
    <col min="4361" max="4361" width="14.85546875" customWidth="1"/>
    <col min="4362" max="4362" width="16.5703125" customWidth="1"/>
    <col min="4363" max="4363" width="10.5703125" customWidth="1"/>
    <col min="4609" max="4609" width="31.28515625" customWidth="1"/>
    <col min="4610" max="4610" width="14.5703125" customWidth="1"/>
    <col min="4611" max="4611" width="13.7109375" customWidth="1"/>
    <col min="4612" max="4612" width="15.7109375" customWidth="1"/>
    <col min="4613" max="4613" width="14.28515625" customWidth="1"/>
    <col min="4614" max="4615" width="14.5703125" customWidth="1"/>
    <col min="4616" max="4616" width="14.7109375" customWidth="1"/>
    <col min="4617" max="4617" width="14.85546875" customWidth="1"/>
    <col min="4618" max="4618" width="16.5703125" customWidth="1"/>
    <col min="4619" max="4619" width="10.5703125" customWidth="1"/>
    <col min="4865" max="4865" width="31.28515625" customWidth="1"/>
    <col min="4866" max="4866" width="14.5703125" customWidth="1"/>
    <col min="4867" max="4867" width="13.7109375" customWidth="1"/>
    <col min="4868" max="4868" width="15.7109375" customWidth="1"/>
    <col min="4869" max="4869" width="14.28515625" customWidth="1"/>
    <col min="4870" max="4871" width="14.5703125" customWidth="1"/>
    <col min="4872" max="4872" width="14.7109375" customWidth="1"/>
    <col min="4873" max="4873" width="14.85546875" customWidth="1"/>
    <col min="4874" max="4874" width="16.5703125" customWidth="1"/>
    <col min="4875" max="4875" width="10.5703125" customWidth="1"/>
    <col min="5121" max="5121" width="31.28515625" customWidth="1"/>
    <col min="5122" max="5122" width="14.5703125" customWidth="1"/>
    <col min="5123" max="5123" width="13.7109375" customWidth="1"/>
    <col min="5124" max="5124" width="15.7109375" customWidth="1"/>
    <col min="5125" max="5125" width="14.28515625" customWidth="1"/>
    <col min="5126" max="5127" width="14.5703125" customWidth="1"/>
    <col min="5128" max="5128" width="14.7109375" customWidth="1"/>
    <col min="5129" max="5129" width="14.85546875" customWidth="1"/>
    <col min="5130" max="5130" width="16.5703125" customWidth="1"/>
    <col min="5131" max="5131" width="10.5703125" customWidth="1"/>
    <col min="5377" max="5377" width="31.28515625" customWidth="1"/>
    <col min="5378" max="5378" width="14.5703125" customWidth="1"/>
    <col min="5379" max="5379" width="13.7109375" customWidth="1"/>
    <col min="5380" max="5380" width="15.7109375" customWidth="1"/>
    <col min="5381" max="5381" width="14.28515625" customWidth="1"/>
    <col min="5382" max="5383" width="14.5703125" customWidth="1"/>
    <col min="5384" max="5384" width="14.7109375" customWidth="1"/>
    <col min="5385" max="5385" width="14.85546875" customWidth="1"/>
    <col min="5386" max="5386" width="16.5703125" customWidth="1"/>
    <col min="5387" max="5387" width="10.5703125" customWidth="1"/>
    <col min="5633" max="5633" width="31.28515625" customWidth="1"/>
    <col min="5634" max="5634" width="14.5703125" customWidth="1"/>
    <col min="5635" max="5635" width="13.7109375" customWidth="1"/>
    <col min="5636" max="5636" width="15.7109375" customWidth="1"/>
    <col min="5637" max="5637" width="14.28515625" customWidth="1"/>
    <col min="5638" max="5639" width="14.5703125" customWidth="1"/>
    <col min="5640" max="5640" width="14.7109375" customWidth="1"/>
    <col min="5641" max="5641" width="14.85546875" customWidth="1"/>
    <col min="5642" max="5642" width="16.5703125" customWidth="1"/>
    <col min="5643" max="5643" width="10.5703125" customWidth="1"/>
    <col min="5889" max="5889" width="31.28515625" customWidth="1"/>
    <col min="5890" max="5890" width="14.5703125" customWidth="1"/>
    <col min="5891" max="5891" width="13.7109375" customWidth="1"/>
    <col min="5892" max="5892" width="15.7109375" customWidth="1"/>
    <col min="5893" max="5893" width="14.28515625" customWidth="1"/>
    <col min="5894" max="5895" width="14.5703125" customWidth="1"/>
    <col min="5896" max="5896" width="14.7109375" customWidth="1"/>
    <col min="5897" max="5897" width="14.85546875" customWidth="1"/>
    <col min="5898" max="5898" width="16.5703125" customWidth="1"/>
    <col min="5899" max="5899" width="10.5703125" customWidth="1"/>
    <col min="6145" max="6145" width="31.28515625" customWidth="1"/>
    <col min="6146" max="6146" width="14.5703125" customWidth="1"/>
    <col min="6147" max="6147" width="13.7109375" customWidth="1"/>
    <col min="6148" max="6148" width="15.7109375" customWidth="1"/>
    <col min="6149" max="6149" width="14.28515625" customWidth="1"/>
    <col min="6150" max="6151" width="14.5703125" customWidth="1"/>
    <col min="6152" max="6152" width="14.7109375" customWidth="1"/>
    <col min="6153" max="6153" width="14.85546875" customWidth="1"/>
    <col min="6154" max="6154" width="16.5703125" customWidth="1"/>
    <col min="6155" max="6155" width="10.5703125" customWidth="1"/>
    <col min="6401" max="6401" width="31.28515625" customWidth="1"/>
    <col min="6402" max="6402" width="14.5703125" customWidth="1"/>
    <col min="6403" max="6403" width="13.7109375" customWidth="1"/>
    <col min="6404" max="6404" width="15.7109375" customWidth="1"/>
    <col min="6405" max="6405" width="14.28515625" customWidth="1"/>
    <col min="6406" max="6407" width="14.5703125" customWidth="1"/>
    <col min="6408" max="6408" width="14.7109375" customWidth="1"/>
    <col min="6409" max="6409" width="14.85546875" customWidth="1"/>
    <col min="6410" max="6410" width="16.5703125" customWidth="1"/>
    <col min="6411" max="6411" width="10.5703125" customWidth="1"/>
    <col min="6657" max="6657" width="31.28515625" customWidth="1"/>
    <col min="6658" max="6658" width="14.5703125" customWidth="1"/>
    <col min="6659" max="6659" width="13.7109375" customWidth="1"/>
    <col min="6660" max="6660" width="15.7109375" customWidth="1"/>
    <col min="6661" max="6661" width="14.28515625" customWidth="1"/>
    <col min="6662" max="6663" width="14.5703125" customWidth="1"/>
    <col min="6664" max="6664" width="14.7109375" customWidth="1"/>
    <col min="6665" max="6665" width="14.85546875" customWidth="1"/>
    <col min="6666" max="6666" width="16.5703125" customWidth="1"/>
    <col min="6667" max="6667" width="10.5703125" customWidth="1"/>
    <col min="6913" max="6913" width="31.28515625" customWidth="1"/>
    <col min="6914" max="6914" width="14.5703125" customWidth="1"/>
    <col min="6915" max="6915" width="13.7109375" customWidth="1"/>
    <col min="6916" max="6916" width="15.7109375" customWidth="1"/>
    <col min="6917" max="6917" width="14.28515625" customWidth="1"/>
    <col min="6918" max="6919" width="14.5703125" customWidth="1"/>
    <col min="6920" max="6920" width="14.7109375" customWidth="1"/>
    <col min="6921" max="6921" width="14.85546875" customWidth="1"/>
    <col min="6922" max="6922" width="16.5703125" customWidth="1"/>
    <col min="6923" max="6923" width="10.5703125" customWidth="1"/>
    <col min="7169" max="7169" width="31.28515625" customWidth="1"/>
    <col min="7170" max="7170" width="14.5703125" customWidth="1"/>
    <col min="7171" max="7171" width="13.7109375" customWidth="1"/>
    <col min="7172" max="7172" width="15.7109375" customWidth="1"/>
    <col min="7173" max="7173" width="14.28515625" customWidth="1"/>
    <col min="7174" max="7175" width="14.5703125" customWidth="1"/>
    <col min="7176" max="7176" width="14.7109375" customWidth="1"/>
    <col min="7177" max="7177" width="14.85546875" customWidth="1"/>
    <col min="7178" max="7178" width="16.5703125" customWidth="1"/>
    <col min="7179" max="7179" width="10.5703125" customWidth="1"/>
    <col min="7425" max="7425" width="31.28515625" customWidth="1"/>
    <col min="7426" max="7426" width="14.5703125" customWidth="1"/>
    <col min="7427" max="7427" width="13.7109375" customWidth="1"/>
    <col min="7428" max="7428" width="15.7109375" customWidth="1"/>
    <col min="7429" max="7429" width="14.28515625" customWidth="1"/>
    <col min="7430" max="7431" width="14.5703125" customWidth="1"/>
    <col min="7432" max="7432" width="14.7109375" customWidth="1"/>
    <col min="7433" max="7433" width="14.85546875" customWidth="1"/>
    <col min="7434" max="7434" width="16.5703125" customWidth="1"/>
    <col min="7435" max="7435" width="10.5703125" customWidth="1"/>
    <col min="7681" max="7681" width="31.28515625" customWidth="1"/>
    <col min="7682" max="7682" width="14.5703125" customWidth="1"/>
    <col min="7683" max="7683" width="13.7109375" customWidth="1"/>
    <col min="7684" max="7684" width="15.7109375" customWidth="1"/>
    <col min="7685" max="7685" width="14.28515625" customWidth="1"/>
    <col min="7686" max="7687" width="14.5703125" customWidth="1"/>
    <col min="7688" max="7688" width="14.7109375" customWidth="1"/>
    <col min="7689" max="7689" width="14.85546875" customWidth="1"/>
    <col min="7690" max="7690" width="16.5703125" customWidth="1"/>
    <col min="7691" max="7691" width="10.5703125" customWidth="1"/>
    <col min="7937" max="7937" width="31.28515625" customWidth="1"/>
    <col min="7938" max="7938" width="14.5703125" customWidth="1"/>
    <col min="7939" max="7939" width="13.7109375" customWidth="1"/>
    <col min="7940" max="7940" width="15.7109375" customWidth="1"/>
    <col min="7941" max="7941" width="14.28515625" customWidth="1"/>
    <col min="7942" max="7943" width="14.5703125" customWidth="1"/>
    <col min="7944" max="7944" width="14.7109375" customWidth="1"/>
    <col min="7945" max="7945" width="14.85546875" customWidth="1"/>
    <col min="7946" max="7946" width="16.5703125" customWidth="1"/>
    <col min="7947" max="7947" width="10.5703125" customWidth="1"/>
    <col min="8193" max="8193" width="31.28515625" customWidth="1"/>
    <col min="8194" max="8194" width="14.5703125" customWidth="1"/>
    <col min="8195" max="8195" width="13.7109375" customWidth="1"/>
    <col min="8196" max="8196" width="15.7109375" customWidth="1"/>
    <col min="8197" max="8197" width="14.28515625" customWidth="1"/>
    <col min="8198" max="8199" width="14.5703125" customWidth="1"/>
    <col min="8200" max="8200" width="14.7109375" customWidth="1"/>
    <col min="8201" max="8201" width="14.85546875" customWidth="1"/>
    <col min="8202" max="8202" width="16.5703125" customWidth="1"/>
    <col min="8203" max="8203" width="10.5703125" customWidth="1"/>
    <col min="8449" max="8449" width="31.28515625" customWidth="1"/>
    <col min="8450" max="8450" width="14.5703125" customWidth="1"/>
    <col min="8451" max="8451" width="13.7109375" customWidth="1"/>
    <col min="8452" max="8452" width="15.7109375" customWidth="1"/>
    <col min="8453" max="8453" width="14.28515625" customWidth="1"/>
    <col min="8454" max="8455" width="14.5703125" customWidth="1"/>
    <col min="8456" max="8456" width="14.7109375" customWidth="1"/>
    <col min="8457" max="8457" width="14.85546875" customWidth="1"/>
    <col min="8458" max="8458" width="16.5703125" customWidth="1"/>
    <col min="8459" max="8459" width="10.5703125" customWidth="1"/>
    <col min="8705" max="8705" width="31.28515625" customWidth="1"/>
    <col min="8706" max="8706" width="14.5703125" customWidth="1"/>
    <col min="8707" max="8707" width="13.7109375" customWidth="1"/>
    <col min="8708" max="8708" width="15.7109375" customWidth="1"/>
    <col min="8709" max="8709" width="14.28515625" customWidth="1"/>
    <col min="8710" max="8711" width="14.5703125" customWidth="1"/>
    <col min="8712" max="8712" width="14.7109375" customWidth="1"/>
    <col min="8713" max="8713" width="14.85546875" customWidth="1"/>
    <col min="8714" max="8714" width="16.5703125" customWidth="1"/>
    <col min="8715" max="8715" width="10.5703125" customWidth="1"/>
    <col min="8961" max="8961" width="31.28515625" customWidth="1"/>
    <col min="8962" max="8962" width="14.5703125" customWidth="1"/>
    <col min="8963" max="8963" width="13.7109375" customWidth="1"/>
    <col min="8964" max="8964" width="15.7109375" customWidth="1"/>
    <col min="8965" max="8965" width="14.28515625" customWidth="1"/>
    <col min="8966" max="8967" width="14.5703125" customWidth="1"/>
    <col min="8968" max="8968" width="14.7109375" customWidth="1"/>
    <col min="8969" max="8969" width="14.85546875" customWidth="1"/>
    <col min="8970" max="8970" width="16.5703125" customWidth="1"/>
    <col min="8971" max="8971" width="10.5703125" customWidth="1"/>
    <col min="9217" max="9217" width="31.28515625" customWidth="1"/>
    <col min="9218" max="9218" width="14.5703125" customWidth="1"/>
    <col min="9219" max="9219" width="13.7109375" customWidth="1"/>
    <col min="9220" max="9220" width="15.7109375" customWidth="1"/>
    <col min="9221" max="9221" width="14.28515625" customWidth="1"/>
    <col min="9222" max="9223" width="14.5703125" customWidth="1"/>
    <col min="9224" max="9224" width="14.7109375" customWidth="1"/>
    <col min="9225" max="9225" width="14.85546875" customWidth="1"/>
    <col min="9226" max="9226" width="16.5703125" customWidth="1"/>
    <col min="9227" max="9227" width="10.5703125" customWidth="1"/>
    <col min="9473" max="9473" width="31.28515625" customWidth="1"/>
    <col min="9474" max="9474" width="14.5703125" customWidth="1"/>
    <col min="9475" max="9475" width="13.7109375" customWidth="1"/>
    <col min="9476" max="9476" width="15.7109375" customWidth="1"/>
    <col min="9477" max="9477" width="14.28515625" customWidth="1"/>
    <col min="9478" max="9479" width="14.5703125" customWidth="1"/>
    <col min="9480" max="9480" width="14.7109375" customWidth="1"/>
    <col min="9481" max="9481" width="14.85546875" customWidth="1"/>
    <col min="9482" max="9482" width="16.5703125" customWidth="1"/>
    <col min="9483" max="9483" width="10.5703125" customWidth="1"/>
    <col min="9729" max="9729" width="31.28515625" customWidth="1"/>
    <col min="9730" max="9730" width="14.5703125" customWidth="1"/>
    <col min="9731" max="9731" width="13.7109375" customWidth="1"/>
    <col min="9732" max="9732" width="15.7109375" customWidth="1"/>
    <col min="9733" max="9733" width="14.28515625" customWidth="1"/>
    <col min="9734" max="9735" width="14.5703125" customWidth="1"/>
    <col min="9736" max="9736" width="14.7109375" customWidth="1"/>
    <col min="9737" max="9737" width="14.85546875" customWidth="1"/>
    <col min="9738" max="9738" width="16.5703125" customWidth="1"/>
    <col min="9739" max="9739" width="10.5703125" customWidth="1"/>
    <col min="9985" max="9985" width="31.28515625" customWidth="1"/>
    <col min="9986" max="9986" width="14.5703125" customWidth="1"/>
    <col min="9987" max="9987" width="13.7109375" customWidth="1"/>
    <col min="9988" max="9988" width="15.7109375" customWidth="1"/>
    <col min="9989" max="9989" width="14.28515625" customWidth="1"/>
    <col min="9990" max="9991" width="14.5703125" customWidth="1"/>
    <col min="9992" max="9992" width="14.7109375" customWidth="1"/>
    <col min="9993" max="9993" width="14.85546875" customWidth="1"/>
    <col min="9994" max="9994" width="16.5703125" customWidth="1"/>
    <col min="9995" max="9995" width="10.5703125" customWidth="1"/>
    <col min="10241" max="10241" width="31.28515625" customWidth="1"/>
    <col min="10242" max="10242" width="14.5703125" customWidth="1"/>
    <col min="10243" max="10243" width="13.7109375" customWidth="1"/>
    <col min="10244" max="10244" width="15.7109375" customWidth="1"/>
    <col min="10245" max="10245" width="14.28515625" customWidth="1"/>
    <col min="10246" max="10247" width="14.5703125" customWidth="1"/>
    <col min="10248" max="10248" width="14.7109375" customWidth="1"/>
    <col min="10249" max="10249" width="14.85546875" customWidth="1"/>
    <col min="10250" max="10250" width="16.5703125" customWidth="1"/>
    <col min="10251" max="10251" width="10.5703125" customWidth="1"/>
    <col min="10497" max="10497" width="31.28515625" customWidth="1"/>
    <col min="10498" max="10498" width="14.5703125" customWidth="1"/>
    <col min="10499" max="10499" width="13.7109375" customWidth="1"/>
    <col min="10500" max="10500" width="15.7109375" customWidth="1"/>
    <col min="10501" max="10501" width="14.28515625" customWidth="1"/>
    <col min="10502" max="10503" width="14.5703125" customWidth="1"/>
    <col min="10504" max="10504" width="14.7109375" customWidth="1"/>
    <col min="10505" max="10505" width="14.85546875" customWidth="1"/>
    <col min="10506" max="10506" width="16.5703125" customWidth="1"/>
    <col min="10507" max="10507" width="10.5703125" customWidth="1"/>
    <col min="10753" max="10753" width="31.28515625" customWidth="1"/>
    <col min="10754" max="10754" width="14.5703125" customWidth="1"/>
    <col min="10755" max="10755" width="13.7109375" customWidth="1"/>
    <col min="10756" max="10756" width="15.7109375" customWidth="1"/>
    <col min="10757" max="10757" width="14.28515625" customWidth="1"/>
    <col min="10758" max="10759" width="14.5703125" customWidth="1"/>
    <col min="10760" max="10760" width="14.7109375" customWidth="1"/>
    <col min="10761" max="10761" width="14.85546875" customWidth="1"/>
    <col min="10762" max="10762" width="16.5703125" customWidth="1"/>
    <col min="10763" max="10763" width="10.5703125" customWidth="1"/>
    <col min="11009" max="11009" width="31.28515625" customWidth="1"/>
    <col min="11010" max="11010" width="14.5703125" customWidth="1"/>
    <col min="11011" max="11011" width="13.7109375" customWidth="1"/>
    <col min="11012" max="11012" width="15.7109375" customWidth="1"/>
    <col min="11013" max="11013" width="14.28515625" customWidth="1"/>
    <col min="11014" max="11015" width="14.5703125" customWidth="1"/>
    <col min="11016" max="11016" width="14.7109375" customWidth="1"/>
    <col min="11017" max="11017" width="14.85546875" customWidth="1"/>
    <col min="11018" max="11018" width="16.5703125" customWidth="1"/>
    <col min="11019" max="11019" width="10.5703125" customWidth="1"/>
    <col min="11265" max="11265" width="31.28515625" customWidth="1"/>
    <col min="11266" max="11266" width="14.5703125" customWidth="1"/>
    <col min="11267" max="11267" width="13.7109375" customWidth="1"/>
    <col min="11268" max="11268" width="15.7109375" customWidth="1"/>
    <col min="11269" max="11269" width="14.28515625" customWidth="1"/>
    <col min="11270" max="11271" width="14.5703125" customWidth="1"/>
    <col min="11272" max="11272" width="14.7109375" customWidth="1"/>
    <col min="11273" max="11273" width="14.85546875" customWidth="1"/>
    <col min="11274" max="11274" width="16.5703125" customWidth="1"/>
    <col min="11275" max="11275" width="10.5703125" customWidth="1"/>
    <col min="11521" max="11521" width="31.28515625" customWidth="1"/>
    <col min="11522" max="11522" width="14.5703125" customWidth="1"/>
    <col min="11523" max="11523" width="13.7109375" customWidth="1"/>
    <col min="11524" max="11524" width="15.7109375" customWidth="1"/>
    <col min="11525" max="11525" width="14.28515625" customWidth="1"/>
    <col min="11526" max="11527" width="14.5703125" customWidth="1"/>
    <col min="11528" max="11528" width="14.7109375" customWidth="1"/>
    <col min="11529" max="11529" width="14.85546875" customWidth="1"/>
    <col min="11530" max="11530" width="16.5703125" customWidth="1"/>
    <col min="11531" max="11531" width="10.5703125" customWidth="1"/>
    <col min="11777" max="11777" width="31.28515625" customWidth="1"/>
    <col min="11778" max="11778" width="14.5703125" customWidth="1"/>
    <col min="11779" max="11779" width="13.7109375" customWidth="1"/>
    <col min="11780" max="11780" width="15.7109375" customWidth="1"/>
    <col min="11781" max="11781" width="14.28515625" customWidth="1"/>
    <col min="11782" max="11783" width="14.5703125" customWidth="1"/>
    <col min="11784" max="11784" width="14.7109375" customWidth="1"/>
    <col min="11785" max="11785" width="14.85546875" customWidth="1"/>
    <col min="11786" max="11786" width="16.5703125" customWidth="1"/>
    <col min="11787" max="11787" width="10.5703125" customWidth="1"/>
    <col min="12033" max="12033" width="31.28515625" customWidth="1"/>
    <col min="12034" max="12034" width="14.5703125" customWidth="1"/>
    <col min="12035" max="12035" width="13.7109375" customWidth="1"/>
    <col min="12036" max="12036" width="15.7109375" customWidth="1"/>
    <col min="12037" max="12037" width="14.28515625" customWidth="1"/>
    <col min="12038" max="12039" width="14.5703125" customWidth="1"/>
    <col min="12040" max="12040" width="14.7109375" customWidth="1"/>
    <col min="12041" max="12041" width="14.85546875" customWidth="1"/>
    <col min="12042" max="12042" width="16.5703125" customWidth="1"/>
    <col min="12043" max="12043" width="10.5703125" customWidth="1"/>
    <col min="12289" max="12289" width="31.28515625" customWidth="1"/>
    <col min="12290" max="12290" width="14.5703125" customWidth="1"/>
    <col min="12291" max="12291" width="13.7109375" customWidth="1"/>
    <col min="12292" max="12292" width="15.7109375" customWidth="1"/>
    <col min="12293" max="12293" width="14.28515625" customWidth="1"/>
    <col min="12294" max="12295" width="14.5703125" customWidth="1"/>
    <col min="12296" max="12296" width="14.7109375" customWidth="1"/>
    <col min="12297" max="12297" width="14.85546875" customWidth="1"/>
    <col min="12298" max="12298" width="16.5703125" customWidth="1"/>
    <col min="12299" max="12299" width="10.5703125" customWidth="1"/>
    <col min="12545" max="12545" width="31.28515625" customWidth="1"/>
    <col min="12546" max="12546" width="14.5703125" customWidth="1"/>
    <col min="12547" max="12547" width="13.7109375" customWidth="1"/>
    <col min="12548" max="12548" width="15.7109375" customWidth="1"/>
    <col min="12549" max="12549" width="14.28515625" customWidth="1"/>
    <col min="12550" max="12551" width="14.5703125" customWidth="1"/>
    <col min="12552" max="12552" width="14.7109375" customWidth="1"/>
    <col min="12553" max="12553" width="14.85546875" customWidth="1"/>
    <col min="12554" max="12554" width="16.5703125" customWidth="1"/>
    <col min="12555" max="12555" width="10.5703125" customWidth="1"/>
    <col min="12801" max="12801" width="31.28515625" customWidth="1"/>
    <col min="12802" max="12802" width="14.5703125" customWidth="1"/>
    <col min="12803" max="12803" width="13.7109375" customWidth="1"/>
    <col min="12804" max="12804" width="15.7109375" customWidth="1"/>
    <col min="12805" max="12805" width="14.28515625" customWidth="1"/>
    <col min="12806" max="12807" width="14.5703125" customWidth="1"/>
    <col min="12808" max="12808" width="14.7109375" customWidth="1"/>
    <col min="12809" max="12809" width="14.85546875" customWidth="1"/>
    <col min="12810" max="12810" width="16.5703125" customWidth="1"/>
    <col min="12811" max="12811" width="10.5703125" customWidth="1"/>
    <col min="13057" max="13057" width="31.28515625" customWidth="1"/>
    <col min="13058" max="13058" width="14.5703125" customWidth="1"/>
    <col min="13059" max="13059" width="13.7109375" customWidth="1"/>
    <col min="13060" max="13060" width="15.7109375" customWidth="1"/>
    <col min="13061" max="13061" width="14.28515625" customWidth="1"/>
    <col min="13062" max="13063" width="14.5703125" customWidth="1"/>
    <col min="13064" max="13064" width="14.7109375" customWidth="1"/>
    <col min="13065" max="13065" width="14.85546875" customWidth="1"/>
    <col min="13066" max="13066" width="16.5703125" customWidth="1"/>
    <col min="13067" max="13067" width="10.5703125" customWidth="1"/>
    <col min="13313" max="13313" width="31.28515625" customWidth="1"/>
    <col min="13314" max="13314" width="14.5703125" customWidth="1"/>
    <col min="13315" max="13315" width="13.7109375" customWidth="1"/>
    <col min="13316" max="13316" width="15.7109375" customWidth="1"/>
    <col min="13317" max="13317" width="14.28515625" customWidth="1"/>
    <col min="13318" max="13319" width="14.5703125" customWidth="1"/>
    <col min="13320" max="13320" width="14.7109375" customWidth="1"/>
    <col min="13321" max="13321" width="14.85546875" customWidth="1"/>
    <col min="13322" max="13322" width="16.5703125" customWidth="1"/>
    <col min="13323" max="13323" width="10.5703125" customWidth="1"/>
    <col min="13569" max="13569" width="31.28515625" customWidth="1"/>
    <col min="13570" max="13570" width="14.5703125" customWidth="1"/>
    <col min="13571" max="13571" width="13.7109375" customWidth="1"/>
    <col min="13572" max="13572" width="15.7109375" customWidth="1"/>
    <col min="13573" max="13573" width="14.28515625" customWidth="1"/>
    <col min="13574" max="13575" width="14.5703125" customWidth="1"/>
    <col min="13576" max="13576" width="14.7109375" customWidth="1"/>
    <col min="13577" max="13577" width="14.85546875" customWidth="1"/>
    <col min="13578" max="13578" width="16.5703125" customWidth="1"/>
    <col min="13579" max="13579" width="10.5703125" customWidth="1"/>
    <col min="13825" max="13825" width="31.28515625" customWidth="1"/>
    <col min="13826" max="13826" width="14.5703125" customWidth="1"/>
    <col min="13827" max="13827" width="13.7109375" customWidth="1"/>
    <col min="13828" max="13828" width="15.7109375" customWidth="1"/>
    <col min="13829" max="13829" width="14.28515625" customWidth="1"/>
    <col min="13830" max="13831" width="14.5703125" customWidth="1"/>
    <col min="13832" max="13832" width="14.7109375" customWidth="1"/>
    <col min="13833" max="13833" width="14.85546875" customWidth="1"/>
    <col min="13834" max="13834" width="16.5703125" customWidth="1"/>
    <col min="13835" max="13835" width="10.5703125" customWidth="1"/>
    <col min="14081" max="14081" width="31.28515625" customWidth="1"/>
    <col min="14082" max="14082" width="14.5703125" customWidth="1"/>
    <col min="14083" max="14083" width="13.7109375" customWidth="1"/>
    <col min="14084" max="14084" width="15.7109375" customWidth="1"/>
    <col min="14085" max="14085" width="14.28515625" customWidth="1"/>
    <col min="14086" max="14087" width="14.5703125" customWidth="1"/>
    <col min="14088" max="14088" width="14.7109375" customWidth="1"/>
    <col min="14089" max="14089" width="14.85546875" customWidth="1"/>
    <col min="14090" max="14090" width="16.5703125" customWidth="1"/>
    <col min="14091" max="14091" width="10.5703125" customWidth="1"/>
    <col min="14337" max="14337" width="31.28515625" customWidth="1"/>
    <col min="14338" max="14338" width="14.5703125" customWidth="1"/>
    <col min="14339" max="14339" width="13.7109375" customWidth="1"/>
    <col min="14340" max="14340" width="15.7109375" customWidth="1"/>
    <col min="14341" max="14341" width="14.28515625" customWidth="1"/>
    <col min="14342" max="14343" width="14.5703125" customWidth="1"/>
    <col min="14344" max="14344" width="14.7109375" customWidth="1"/>
    <col min="14345" max="14345" width="14.85546875" customWidth="1"/>
    <col min="14346" max="14346" width="16.5703125" customWidth="1"/>
    <col min="14347" max="14347" width="10.5703125" customWidth="1"/>
    <col min="14593" max="14593" width="31.28515625" customWidth="1"/>
    <col min="14594" max="14594" width="14.5703125" customWidth="1"/>
    <col min="14595" max="14595" width="13.7109375" customWidth="1"/>
    <col min="14596" max="14596" width="15.7109375" customWidth="1"/>
    <col min="14597" max="14597" width="14.28515625" customWidth="1"/>
    <col min="14598" max="14599" width="14.5703125" customWidth="1"/>
    <col min="14600" max="14600" width="14.7109375" customWidth="1"/>
    <col min="14601" max="14601" width="14.85546875" customWidth="1"/>
    <col min="14602" max="14602" width="16.5703125" customWidth="1"/>
    <col min="14603" max="14603" width="10.5703125" customWidth="1"/>
    <col min="14849" max="14849" width="31.28515625" customWidth="1"/>
    <col min="14850" max="14850" width="14.5703125" customWidth="1"/>
    <col min="14851" max="14851" width="13.7109375" customWidth="1"/>
    <col min="14852" max="14852" width="15.7109375" customWidth="1"/>
    <col min="14853" max="14853" width="14.28515625" customWidth="1"/>
    <col min="14854" max="14855" width="14.5703125" customWidth="1"/>
    <col min="14856" max="14856" width="14.7109375" customWidth="1"/>
    <col min="14857" max="14857" width="14.85546875" customWidth="1"/>
    <col min="14858" max="14858" width="16.5703125" customWidth="1"/>
    <col min="14859" max="14859" width="10.5703125" customWidth="1"/>
    <col min="15105" max="15105" width="31.28515625" customWidth="1"/>
    <col min="15106" max="15106" width="14.5703125" customWidth="1"/>
    <col min="15107" max="15107" width="13.7109375" customWidth="1"/>
    <col min="15108" max="15108" width="15.7109375" customWidth="1"/>
    <col min="15109" max="15109" width="14.28515625" customWidth="1"/>
    <col min="15110" max="15111" width="14.5703125" customWidth="1"/>
    <col min="15112" max="15112" width="14.7109375" customWidth="1"/>
    <col min="15113" max="15113" width="14.85546875" customWidth="1"/>
    <col min="15114" max="15114" width="16.5703125" customWidth="1"/>
    <col min="15115" max="15115" width="10.5703125" customWidth="1"/>
    <col min="15361" max="15361" width="31.28515625" customWidth="1"/>
    <col min="15362" max="15362" width="14.5703125" customWidth="1"/>
    <col min="15363" max="15363" width="13.7109375" customWidth="1"/>
    <col min="15364" max="15364" width="15.7109375" customWidth="1"/>
    <col min="15365" max="15365" width="14.28515625" customWidth="1"/>
    <col min="15366" max="15367" width="14.5703125" customWidth="1"/>
    <col min="15368" max="15368" width="14.7109375" customWidth="1"/>
    <col min="15369" max="15369" width="14.85546875" customWidth="1"/>
    <col min="15370" max="15370" width="16.5703125" customWidth="1"/>
    <col min="15371" max="15371" width="10.5703125" customWidth="1"/>
    <col min="15617" max="15617" width="31.28515625" customWidth="1"/>
    <col min="15618" max="15618" width="14.5703125" customWidth="1"/>
    <col min="15619" max="15619" width="13.7109375" customWidth="1"/>
    <col min="15620" max="15620" width="15.7109375" customWidth="1"/>
    <col min="15621" max="15621" width="14.28515625" customWidth="1"/>
    <col min="15622" max="15623" width="14.5703125" customWidth="1"/>
    <col min="15624" max="15624" width="14.7109375" customWidth="1"/>
    <col min="15625" max="15625" width="14.85546875" customWidth="1"/>
    <col min="15626" max="15626" width="16.5703125" customWidth="1"/>
    <col min="15627" max="15627" width="10.5703125" customWidth="1"/>
    <col min="15873" max="15873" width="31.28515625" customWidth="1"/>
    <col min="15874" max="15874" width="14.5703125" customWidth="1"/>
    <col min="15875" max="15875" width="13.7109375" customWidth="1"/>
    <col min="15876" max="15876" width="15.7109375" customWidth="1"/>
    <col min="15877" max="15877" width="14.28515625" customWidth="1"/>
    <col min="15878" max="15879" width="14.5703125" customWidth="1"/>
    <col min="15880" max="15880" width="14.7109375" customWidth="1"/>
    <col min="15881" max="15881" width="14.85546875" customWidth="1"/>
    <col min="15882" max="15882" width="16.5703125" customWidth="1"/>
    <col min="15883" max="15883" width="10.5703125" customWidth="1"/>
    <col min="16129" max="16129" width="31.28515625" customWidth="1"/>
    <col min="16130" max="16130" width="14.5703125" customWidth="1"/>
    <col min="16131" max="16131" width="13.7109375" customWidth="1"/>
    <col min="16132" max="16132" width="15.7109375" customWidth="1"/>
    <col min="16133" max="16133" width="14.28515625" customWidth="1"/>
    <col min="16134" max="16135" width="14.5703125" customWidth="1"/>
    <col min="16136" max="16136" width="14.7109375" customWidth="1"/>
    <col min="16137" max="16137" width="14.85546875" customWidth="1"/>
    <col min="16138" max="16138" width="16.5703125" customWidth="1"/>
    <col min="16139" max="16139" width="10.5703125" customWidth="1"/>
  </cols>
  <sheetData>
    <row r="1" spans="1:11" x14ac:dyDescent="0.2">
      <c r="A1" s="299"/>
      <c r="B1" s="327"/>
      <c r="C1" s="299"/>
      <c r="D1" s="299"/>
      <c r="E1" s="299"/>
      <c r="F1" s="299"/>
      <c r="G1" s="299"/>
      <c r="H1" s="299"/>
      <c r="I1" s="299"/>
      <c r="J1" s="299"/>
      <c r="K1" s="299"/>
    </row>
    <row r="2" spans="1:11" x14ac:dyDescent="0.2">
      <c r="A2" s="299"/>
      <c r="B2" s="299"/>
      <c r="C2" s="299"/>
      <c r="D2" s="299"/>
      <c r="E2" s="299"/>
      <c r="F2" s="328"/>
      <c r="G2" s="329" t="s">
        <v>401</v>
      </c>
      <c r="H2" s="299"/>
      <c r="I2" s="299"/>
      <c r="J2" s="299"/>
      <c r="K2" s="299"/>
    </row>
    <row r="3" spans="1:11" x14ac:dyDescent="0.2">
      <c r="A3" s="299"/>
      <c r="B3" s="299"/>
      <c r="C3" s="299"/>
      <c r="D3" s="299"/>
      <c r="E3" s="299"/>
      <c r="F3" s="328"/>
      <c r="G3" s="329" t="s">
        <v>402</v>
      </c>
      <c r="H3" s="299"/>
      <c r="I3" s="299"/>
      <c r="J3" s="299"/>
      <c r="K3" s="299"/>
    </row>
    <row r="4" spans="1:11" x14ac:dyDescent="0.2">
      <c r="A4" s="299"/>
      <c r="B4" s="299"/>
      <c r="C4" s="299"/>
      <c r="D4" s="299"/>
      <c r="E4" s="299"/>
      <c r="F4" s="328"/>
      <c r="G4" s="329" t="s">
        <v>403</v>
      </c>
      <c r="H4" s="299"/>
      <c r="I4" s="299"/>
      <c r="J4" s="299"/>
      <c r="K4" s="299"/>
    </row>
    <row r="5" spans="1:11" x14ac:dyDescent="0.2">
      <c r="A5" s="299"/>
      <c r="B5" s="299"/>
      <c r="C5" s="299"/>
      <c r="D5" s="299"/>
      <c r="E5" s="328"/>
      <c r="F5" s="328"/>
      <c r="G5" s="345" t="s">
        <v>404</v>
      </c>
      <c r="H5" s="299"/>
      <c r="I5" s="299"/>
      <c r="J5" s="299"/>
      <c r="K5" s="299"/>
    </row>
    <row r="6" spans="1:11" x14ac:dyDescent="0.2">
      <c r="A6" s="299"/>
      <c r="B6" s="299"/>
      <c r="C6" s="299"/>
      <c r="D6" s="299"/>
      <c r="E6" s="328"/>
      <c r="F6" s="328"/>
      <c r="G6" s="345"/>
      <c r="H6" s="299"/>
      <c r="I6" s="299"/>
      <c r="J6" s="299"/>
      <c r="K6" s="299"/>
    </row>
    <row r="7" spans="1:11" x14ac:dyDescent="0.2">
      <c r="A7" s="299"/>
      <c r="B7" s="299"/>
      <c r="C7" s="299"/>
      <c r="D7" s="299"/>
      <c r="E7" s="328"/>
      <c r="F7" s="328"/>
      <c r="G7" s="345"/>
      <c r="H7" s="299"/>
      <c r="I7" s="299"/>
      <c r="J7" s="299"/>
      <c r="K7" s="299"/>
    </row>
    <row r="8" spans="1:11" x14ac:dyDescent="0.2">
      <c r="A8" s="299"/>
      <c r="B8" s="299"/>
      <c r="C8" s="299"/>
      <c r="D8" s="299"/>
      <c r="E8" s="328"/>
      <c r="F8" s="328"/>
      <c r="G8" s="328"/>
      <c r="H8" s="345"/>
      <c r="I8" s="299"/>
      <c r="J8" s="299"/>
      <c r="K8" s="299"/>
    </row>
    <row r="9" spans="1:11" x14ac:dyDescent="0.2">
      <c r="A9" s="302" t="s">
        <v>371</v>
      </c>
      <c r="B9" s="299"/>
      <c r="C9" s="299"/>
      <c r="D9" s="299"/>
      <c r="E9" s="299"/>
      <c r="F9" s="299"/>
      <c r="G9" s="299"/>
      <c r="H9" s="299"/>
      <c r="I9" s="299"/>
      <c r="J9" s="302"/>
      <c r="K9" s="299"/>
    </row>
    <row r="10" spans="1:11" x14ac:dyDescent="0.2">
      <c r="A10" s="302" t="s">
        <v>405</v>
      </c>
      <c r="B10" s="299"/>
      <c r="C10" s="299"/>
      <c r="D10" s="299"/>
      <c r="E10" s="299"/>
      <c r="F10" s="299"/>
      <c r="G10" s="299"/>
      <c r="H10" s="299"/>
      <c r="I10" s="299"/>
      <c r="J10" s="302"/>
      <c r="K10" s="299"/>
    </row>
    <row r="11" spans="1:11" x14ac:dyDescent="0.2">
      <c r="A11" s="302" t="s">
        <v>373</v>
      </c>
      <c r="B11" s="299"/>
      <c r="C11" s="299"/>
      <c r="D11" s="299"/>
      <c r="E11" s="302"/>
      <c r="F11" s="299"/>
      <c r="G11" s="299"/>
      <c r="H11" s="299"/>
      <c r="I11" s="299"/>
      <c r="J11" s="302"/>
      <c r="K11" s="299"/>
    </row>
    <row r="12" spans="1:11" ht="13.5" thickBot="1" x14ac:dyDescent="0.25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299"/>
    </row>
    <row r="13" spans="1:11" x14ac:dyDescent="0.2">
      <c r="A13" s="346"/>
      <c r="B13" s="299"/>
      <c r="C13" s="299"/>
      <c r="D13" s="299"/>
      <c r="E13" s="299"/>
      <c r="F13" s="299"/>
      <c r="G13" s="299"/>
      <c r="H13" s="299"/>
      <c r="I13" s="299"/>
      <c r="J13" s="299"/>
      <c r="K13" s="299"/>
    </row>
    <row r="14" spans="1:11" ht="48" x14ac:dyDescent="0.2">
      <c r="A14" s="347" t="s">
        <v>375</v>
      </c>
      <c r="B14" s="347" t="s">
        <v>379</v>
      </c>
      <c r="C14" s="347" t="s">
        <v>406</v>
      </c>
      <c r="D14" s="348" t="s">
        <v>407</v>
      </c>
      <c r="E14" s="347" t="s">
        <v>408</v>
      </c>
      <c r="F14" s="347" t="s">
        <v>409</v>
      </c>
      <c r="G14" s="347" t="s">
        <v>410</v>
      </c>
      <c r="H14" s="347" t="s">
        <v>411</v>
      </c>
      <c r="I14" s="347" t="s">
        <v>412</v>
      </c>
      <c r="J14" s="347" t="s">
        <v>145</v>
      </c>
      <c r="K14" s="299"/>
    </row>
    <row r="15" spans="1:11" x14ac:dyDescent="0.2">
      <c r="A15" s="349" t="s">
        <v>385</v>
      </c>
      <c r="B15" s="349" t="s">
        <v>386</v>
      </c>
      <c r="C15" s="349" t="s">
        <v>387</v>
      </c>
      <c r="D15" s="349" t="s">
        <v>388</v>
      </c>
      <c r="E15" s="349" t="s">
        <v>389</v>
      </c>
      <c r="F15" s="350" t="s">
        <v>390</v>
      </c>
      <c r="G15" s="349" t="s">
        <v>391</v>
      </c>
      <c r="H15" s="349" t="s">
        <v>392</v>
      </c>
      <c r="I15" s="349" t="s">
        <v>413</v>
      </c>
      <c r="J15" s="349" t="s">
        <v>414</v>
      </c>
      <c r="K15" s="299"/>
    </row>
    <row r="16" spans="1:11" x14ac:dyDescent="0.2">
      <c r="A16" s="299"/>
      <c r="B16" s="299"/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3" ht="36" x14ac:dyDescent="0.2">
      <c r="A17" s="351" t="s">
        <v>415</v>
      </c>
      <c r="B17" s="352" t="s">
        <v>362</v>
      </c>
      <c r="C17" s="353">
        <v>123</v>
      </c>
      <c r="D17" s="354">
        <v>890690756</v>
      </c>
      <c r="E17" s="354">
        <v>304146321.86092424</v>
      </c>
      <c r="F17" s="354">
        <v>345279676.66369176</v>
      </c>
      <c r="G17" s="354">
        <v>440731523.39892256</v>
      </c>
      <c r="H17" s="354">
        <v>10412420.265966877</v>
      </c>
      <c r="I17" s="354">
        <v>370569700.6877175</v>
      </c>
      <c r="J17" s="355">
        <f>+D17+E17+F17+G17+H17+I17</f>
        <v>2361830398.877223</v>
      </c>
      <c r="K17" s="315"/>
    </row>
    <row r="18" spans="1:13" s="344" customFormat="1" x14ac:dyDescent="0.2">
      <c r="A18" s="356" t="s">
        <v>395</v>
      </c>
      <c r="B18" s="357"/>
      <c r="C18" s="358">
        <f>SUM(C17:C17)</f>
        <v>123</v>
      </c>
      <c r="D18" s="359">
        <f t="shared" ref="D18:H18" si="0">SUM(D17:D17)</f>
        <v>890690756</v>
      </c>
      <c r="E18" s="359">
        <f t="shared" si="0"/>
        <v>304146321.86092424</v>
      </c>
      <c r="F18" s="359">
        <f t="shared" si="0"/>
        <v>345279676.66369176</v>
      </c>
      <c r="G18" s="359">
        <f t="shared" si="0"/>
        <v>440731523.39892256</v>
      </c>
      <c r="H18" s="359">
        <f t="shared" si="0"/>
        <v>10412420.265966877</v>
      </c>
      <c r="I18" s="359">
        <f>SUM(I17:I17)</f>
        <v>370569700.6877175</v>
      </c>
      <c r="J18" s="359">
        <f>SUM(J17:J17)</f>
        <v>2361830398.877223</v>
      </c>
      <c r="K18" s="325"/>
    </row>
    <row r="19" spans="1:13" ht="15.95" customHeight="1" x14ac:dyDescent="0.2">
      <c r="A19" s="360"/>
      <c r="B19" s="299"/>
      <c r="C19" s="299"/>
      <c r="D19" s="299"/>
      <c r="E19" s="299"/>
      <c r="F19" s="299"/>
      <c r="G19" s="299"/>
      <c r="H19" s="299"/>
      <c r="I19" s="299"/>
      <c r="J19" s="299"/>
      <c r="K19" s="315"/>
    </row>
    <row r="20" spans="1:13" ht="15.95" customHeight="1" x14ac:dyDescent="0.2">
      <c r="A20" s="361" t="s">
        <v>416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3" x14ac:dyDescent="0.2">
      <c r="A21" s="361" t="s">
        <v>417</v>
      </c>
      <c r="D21" s="4"/>
      <c r="J21" s="4"/>
    </row>
    <row r="22" spans="1:13" x14ac:dyDescent="0.2">
      <c r="A22" s="336" t="s">
        <v>418</v>
      </c>
      <c r="D22" s="4"/>
      <c r="J22" s="4"/>
    </row>
    <row r="23" spans="1:13" x14ac:dyDescent="0.2">
      <c r="A23" s="336" t="s">
        <v>419</v>
      </c>
    </row>
    <row r="24" spans="1:13" x14ac:dyDescent="0.2">
      <c r="A24" s="362" t="s">
        <v>420</v>
      </c>
    </row>
    <row r="25" spans="1:13" x14ac:dyDescent="0.2">
      <c r="A25" s="362" t="s">
        <v>421</v>
      </c>
      <c r="L25" s="4"/>
      <c r="M25" s="4"/>
    </row>
    <row r="26" spans="1:13" x14ac:dyDescent="0.2">
      <c r="A26" s="362" t="s">
        <v>422</v>
      </c>
    </row>
    <row r="27" spans="1:13" x14ac:dyDescent="0.2">
      <c r="A27" s="362" t="s">
        <v>423</v>
      </c>
    </row>
    <row r="28" spans="1:13" x14ac:dyDescent="0.2">
      <c r="A28" s="362"/>
    </row>
  </sheetData>
  <pageMargins left="0.7" right="0.7" top="0.75" bottom="0.75" header="0.3" footer="0.3"/>
  <pageSetup paperSize="9" scale="80" fitToHeight="0"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32" sqref="D32"/>
    </sheetView>
  </sheetViews>
  <sheetFormatPr baseColWidth="10" defaultRowHeight="12.75" x14ac:dyDescent="0.2"/>
  <cols>
    <col min="1" max="1" width="16.140625" customWidth="1"/>
    <col min="2" max="2" width="15.42578125" customWidth="1"/>
    <col min="3" max="3" width="13.28515625" customWidth="1"/>
    <col min="5" max="5" width="23.140625" customWidth="1"/>
    <col min="6" max="6" width="13.28515625" bestFit="1" customWidth="1"/>
    <col min="7" max="7" width="12.7109375" bestFit="1" customWidth="1"/>
    <col min="8" max="8" width="14.85546875" customWidth="1"/>
    <col min="11" max="11" width="16" customWidth="1"/>
  </cols>
  <sheetData>
    <row r="1" spans="1:5" x14ac:dyDescent="0.2">
      <c r="A1" s="685" t="s">
        <v>424</v>
      </c>
      <c r="B1" s="685"/>
      <c r="C1" s="685"/>
      <c r="D1" s="685"/>
      <c r="E1" s="685"/>
    </row>
    <row r="2" spans="1:5" x14ac:dyDescent="0.2">
      <c r="A2" s="685"/>
      <c r="B2" s="685"/>
      <c r="C2" s="685"/>
      <c r="D2" s="685"/>
      <c r="E2" s="685"/>
    </row>
    <row r="3" spans="1:5" x14ac:dyDescent="0.2">
      <c r="A3" s="685" t="s">
        <v>425</v>
      </c>
      <c r="B3" s="685"/>
      <c r="C3" s="685"/>
      <c r="D3" s="685"/>
      <c r="E3" s="685"/>
    </row>
    <row r="4" spans="1:5" ht="13.5" thickBot="1" x14ac:dyDescent="0.25">
      <c r="A4" s="684"/>
      <c r="B4" s="685"/>
      <c r="C4" s="685"/>
      <c r="D4" s="685"/>
      <c r="E4" s="686"/>
    </row>
    <row r="5" spans="1:5" ht="26.25" thickBot="1" x14ac:dyDescent="0.25">
      <c r="A5" s="363" t="s">
        <v>426</v>
      </c>
      <c r="B5" s="364" t="s">
        <v>427</v>
      </c>
      <c r="C5" s="365" t="s">
        <v>428</v>
      </c>
      <c r="D5" s="364" t="s">
        <v>429</v>
      </c>
      <c r="E5" s="364" t="s">
        <v>430</v>
      </c>
    </row>
    <row r="6" spans="1:5" ht="13.5" thickBot="1" x14ac:dyDescent="0.25">
      <c r="A6" s="366"/>
      <c r="B6" s="366"/>
      <c r="C6" s="367"/>
      <c r="D6" s="366"/>
      <c r="E6" s="368"/>
    </row>
    <row r="7" spans="1:5" ht="25.5" x14ac:dyDescent="0.2">
      <c r="A7" s="676" t="s">
        <v>431</v>
      </c>
      <c r="B7" s="369">
        <v>263371020</v>
      </c>
      <c r="C7" s="370">
        <v>57</v>
      </c>
      <c r="D7" s="371">
        <v>0.55000000000000004</v>
      </c>
      <c r="E7" s="372" t="s">
        <v>432</v>
      </c>
    </row>
    <row r="8" spans="1:5" ht="26.25" thickBot="1" x14ac:dyDescent="0.25">
      <c r="A8" s="678"/>
      <c r="B8" s="373">
        <v>9992160</v>
      </c>
      <c r="C8" s="374">
        <v>8</v>
      </c>
      <c r="D8" s="375">
        <v>0.2</v>
      </c>
      <c r="E8" s="376" t="s">
        <v>433</v>
      </c>
    </row>
    <row r="9" spans="1:5" ht="26.25" thickBot="1" x14ac:dyDescent="0.25">
      <c r="A9" s="377" t="s">
        <v>434</v>
      </c>
      <c r="B9" s="378">
        <f>B7+B8</f>
        <v>273363180</v>
      </c>
    </row>
    <row r="10" spans="1:5" ht="13.5" thickBot="1" x14ac:dyDescent="0.25">
      <c r="A10" s="690"/>
      <c r="B10" s="691"/>
      <c r="C10" s="691"/>
      <c r="D10" s="691"/>
      <c r="E10" s="692"/>
    </row>
    <row r="11" spans="1:5" ht="102" x14ac:dyDescent="0.2">
      <c r="A11" s="676" t="s">
        <v>435</v>
      </c>
      <c r="B11" s="379">
        <v>39538005</v>
      </c>
      <c r="C11" s="370">
        <v>5</v>
      </c>
      <c r="D11" s="371">
        <v>0.65</v>
      </c>
      <c r="E11" s="380" t="s">
        <v>436</v>
      </c>
    </row>
    <row r="12" spans="1:5" ht="38.25" x14ac:dyDescent="0.2">
      <c r="A12" s="677"/>
      <c r="B12" s="381">
        <v>11295960</v>
      </c>
      <c r="C12" s="382">
        <v>2</v>
      </c>
      <c r="D12" s="383">
        <v>0.65</v>
      </c>
      <c r="E12" s="384" t="s">
        <v>437</v>
      </c>
    </row>
    <row r="13" spans="1:5" ht="18.75" customHeight="1" x14ac:dyDescent="0.2">
      <c r="A13" s="677"/>
      <c r="B13" s="381">
        <v>21807630</v>
      </c>
      <c r="C13" s="382">
        <v>4</v>
      </c>
      <c r="D13" s="383">
        <v>0.65</v>
      </c>
      <c r="E13" s="679" t="s">
        <v>438</v>
      </c>
    </row>
    <row r="14" spans="1:5" ht="13.5" thickBot="1" x14ac:dyDescent="0.25">
      <c r="A14" s="678"/>
      <c r="B14" s="385">
        <v>1434870</v>
      </c>
      <c r="C14" s="386">
        <v>1</v>
      </c>
      <c r="D14" s="387">
        <v>0.25</v>
      </c>
      <c r="E14" s="680"/>
    </row>
    <row r="15" spans="1:5" ht="13.5" thickBot="1" x14ac:dyDescent="0.25">
      <c r="A15" s="388" t="s">
        <v>439</v>
      </c>
      <c r="B15" s="378">
        <f>SUM(B11:B14)</f>
        <v>74076465</v>
      </c>
      <c r="C15" s="389"/>
      <c r="D15" s="389"/>
      <c r="E15" s="368"/>
    </row>
    <row r="16" spans="1:5" ht="13.5" thickBot="1" x14ac:dyDescent="0.25">
      <c r="A16" s="681"/>
      <c r="B16" s="681"/>
      <c r="C16" s="681"/>
      <c r="D16" s="681"/>
      <c r="E16" s="681"/>
    </row>
    <row r="17" spans="1:5" x14ac:dyDescent="0.2">
      <c r="A17" s="390" t="s">
        <v>440</v>
      </c>
      <c r="B17" s="369">
        <v>125128650</v>
      </c>
      <c r="C17" s="370">
        <v>76</v>
      </c>
      <c r="D17" s="370"/>
      <c r="E17" s="682" t="s">
        <v>441</v>
      </c>
    </row>
    <row r="18" spans="1:5" ht="26.25" thickBot="1" x14ac:dyDescent="0.25">
      <c r="A18" s="391" t="s">
        <v>442</v>
      </c>
      <c r="B18" s="392">
        <f>SUM(B17)</f>
        <v>125128650</v>
      </c>
      <c r="C18" s="386"/>
      <c r="D18" s="386"/>
      <c r="E18" s="683"/>
    </row>
    <row r="19" spans="1:5" ht="13.5" thickBot="1" x14ac:dyDescent="0.25">
      <c r="A19" s="684"/>
      <c r="B19" s="685"/>
      <c r="C19" s="685"/>
      <c r="D19" s="685"/>
      <c r="E19" s="686"/>
    </row>
    <row r="20" spans="1:5" ht="16.5" thickBot="1" x14ac:dyDescent="0.3">
      <c r="A20" s="393" t="s">
        <v>443</v>
      </c>
      <c r="B20" s="687">
        <f>B9+B15+B18</f>
        <v>472568295</v>
      </c>
      <c r="C20" s="688"/>
      <c r="D20" s="688"/>
      <c r="E20" s="689"/>
    </row>
  </sheetData>
  <mergeCells count="12">
    <mergeCell ref="B20:E20"/>
    <mergeCell ref="A1:E1"/>
    <mergeCell ref="A2:E2"/>
    <mergeCell ref="A3:E3"/>
    <mergeCell ref="A4:E4"/>
    <mergeCell ref="A7:A8"/>
    <mergeCell ref="A10:E10"/>
    <mergeCell ref="A11:A14"/>
    <mergeCell ref="E13:E14"/>
    <mergeCell ref="A16:E16"/>
    <mergeCell ref="E17:E18"/>
    <mergeCell ref="A19:E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workbookViewId="0">
      <selection activeCell="C14" sqref="C14"/>
    </sheetView>
  </sheetViews>
  <sheetFormatPr baseColWidth="10" defaultRowHeight="12.75" x14ac:dyDescent="0.2"/>
  <cols>
    <col min="1" max="1" width="18.7109375" customWidth="1"/>
    <col min="2" max="2" width="19.140625" customWidth="1"/>
    <col min="3" max="3" width="13.140625" customWidth="1"/>
    <col min="4" max="4" width="12.85546875" customWidth="1"/>
    <col min="5" max="5" width="18.42578125" customWidth="1"/>
  </cols>
  <sheetData>
    <row r="1" spans="1:6" x14ac:dyDescent="0.2">
      <c r="A1" s="344" t="s">
        <v>444</v>
      </c>
      <c r="C1" t="s">
        <v>445</v>
      </c>
      <c r="D1">
        <v>2019</v>
      </c>
    </row>
    <row r="2" spans="1:6" x14ac:dyDescent="0.2">
      <c r="A2" s="302" t="s">
        <v>446</v>
      </c>
      <c r="B2" s="299"/>
      <c r="C2" s="299"/>
      <c r="D2" s="299"/>
      <c r="E2" s="302"/>
      <c r="F2" s="299"/>
    </row>
    <row r="3" spans="1:6" x14ac:dyDescent="0.2">
      <c r="A3" s="302"/>
      <c r="B3" s="299"/>
      <c r="C3" s="299"/>
      <c r="D3" s="299"/>
      <c r="E3" s="302"/>
      <c r="F3" s="299"/>
    </row>
    <row r="4" spans="1:6" x14ac:dyDescent="0.2">
      <c r="A4" s="302" t="s">
        <v>373</v>
      </c>
      <c r="B4" s="299" t="s">
        <v>362</v>
      </c>
      <c r="C4" s="299"/>
      <c r="D4" s="299"/>
      <c r="E4" s="302"/>
      <c r="F4" s="299"/>
    </row>
    <row r="5" spans="1:6" ht="14.25" x14ac:dyDescent="0.2">
      <c r="B5" s="394"/>
      <c r="C5" s="394"/>
      <c r="D5" s="394"/>
      <c r="E5" s="394"/>
    </row>
    <row r="6" spans="1:6" ht="15" thickBot="1" x14ac:dyDescent="0.25">
      <c r="B6" s="394"/>
      <c r="C6" s="394"/>
      <c r="D6" s="394"/>
      <c r="E6" s="394"/>
    </row>
    <row r="7" spans="1:6" ht="15.75" thickBot="1" x14ac:dyDescent="0.25">
      <c r="B7" s="693" t="s">
        <v>447</v>
      </c>
      <c r="C7" s="694"/>
      <c r="D7" s="694"/>
      <c r="E7" s="695"/>
      <c r="F7" s="1"/>
    </row>
    <row r="8" spans="1:6" ht="39" thickBot="1" x14ac:dyDescent="0.3">
      <c r="B8" s="395" t="s">
        <v>448</v>
      </c>
      <c r="C8" s="396" t="s">
        <v>449</v>
      </c>
      <c r="D8" s="396" t="s">
        <v>450</v>
      </c>
      <c r="E8" s="395" t="s">
        <v>451</v>
      </c>
      <c r="F8" s="397"/>
    </row>
    <row r="9" spans="1:6" ht="15" x14ac:dyDescent="0.25">
      <c r="B9" s="398" t="s">
        <v>452</v>
      </c>
      <c r="C9" s="399">
        <f>C11+C12+C13+C14+C15+C16</f>
        <v>109</v>
      </c>
      <c r="D9" s="399">
        <f>D11+D12+D13+D14+D15+D16</f>
        <v>14</v>
      </c>
      <c r="E9" s="399">
        <f t="shared" ref="E9" si="0">E11+E12+E13+E14+E15+E16</f>
        <v>123</v>
      </c>
      <c r="F9" s="397"/>
    </row>
    <row r="10" spans="1:6" ht="15" x14ac:dyDescent="0.25">
      <c r="B10" s="400"/>
      <c r="C10" s="401"/>
      <c r="D10" s="402"/>
      <c r="E10" s="403"/>
      <c r="F10" s="397"/>
    </row>
    <row r="11" spans="1:6" ht="15" x14ac:dyDescent="0.25">
      <c r="B11" s="404" t="s">
        <v>453</v>
      </c>
      <c r="C11" s="405">
        <v>2</v>
      </c>
      <c r="D11" s="406"/>
      <c r="E11" s="407">
        <f>C11+D11</f>
        <v>2</v>
      </c>
      <c r="F11" s="397"/>
    </row>
    <row r="12" spans="1:6" ht="15" x14ac:dyDescent="0.25">
      <c r="B12" s="404" t="s">
        <v>454</v>
      </c>
      <c r="C12" s="405">
        <v>9</v>
      </c>
      <c r="D12" s="406"/>
      <c r="E12" s="407">
        <f t="shared" ref="E12:E16" si="1">C12+D12</f>
        <v>9</v>
      </c>
      <c r="F12" s="397"/>
    </row>
    <row r="13" spans="1:6" ht="15" x14ac:dyDescent="0.25">
      <c r="B13" s="404" t="s">
        <v>455</v>
      </c>
      <c r="C13" s="405">
        <v>61</v>
      </c>
      <c r="D13" s="406">
        <v>1</v>
      </c>
      <c r="E13" s="407">
        <f t="shared" si="1"/>
        <v>62</v>
      </c>
      <c r="F13" s="397"/>
    </row>
    <row r="14" spans="1:6" ht="15" x14ac:dyDescent="0.25">
      <c r="B14" s="404" t="s">
        <v>456</v>
      </c>
      <c r="C14" s="405">
        <v>13</v>
      </c>
      <c r="D14" s="406"/>
      <c r="E14" s="407">
        <f t="shared" si="1"/>
        <v>13</v>
      </c>
      <c r="F14" s="397"/>
    </row>
    <row r="15" spans="1:6" ht="15.75" x14ac:dyDescent="0.25">
      <c r="B15" s="404" t="s">
        <v>457</v>
      </c>
      <c r="C15" s="405">
        <v>11</v>
      </c>
      <c r="D15" s="406">
        <v>1</v>
      </c>
      <c r="E15" s="407">
        <f t="shared" si="1"/>
        <v>12</v>
      </c>
      <c r="F15" s="408"/>
    </row>
    <row r="16" spans="1:6" ht="15.75" x14ac:dyDescent="0.25">
      <c r="B16" s="404" t="s">
        <v>458</v>
      </c>
      <c r="C16" s="405">
        <v>13</v>
      </c>
      <c r="D16" s="406">
        <v>12</v>
      </c>
      <c r="E16" s="407">
        <f t="shared" si="1"/>
        <v>25</v>
      </c>
      <c r="F16" s="409"/>
    </row>
    <row r="17" spans="2:6" ht="15.75" x14ac:dyDescent="0.25">
      <c r="B17" s="410" t="s">
        <v>459</v>
      </c>
      <c r="C17" s="411"/>
      <c r="D17" s="412"/>
      <c r="E17" s="413"/>
      <c r="F17" s="409"/>
    </row>
    <row r="18" spans="2:6" ht="15" x14ac:dyDescent="0.2">
      <c r="B18" s="410" t="s">
        <v>460</v>
      </c>
      <c r="C18" s="411"/>
      <c r="D18" s="412"/>
      <c r="E18" s="413"/>
    </row>
    <row r="19" spans="2:6" ht="15" x14ac:dyDescent="0.2">
      <c r="B19" s="410" t="s">
        <v>461</v>
      </c>
      <c r="C19" s="411"/>
      <c r="D19" s="412"/>
      <c r="E19" s="413"/>
    </row>
    <row r="20" spans="2:6" ht="15" x14ac:dyDescent="0.2">
      <c r="B20" s="410"/>
      <c r="C20" s="411"/>
      <c r="D20" s="412"/>
      <c r="E20" s="413"/>
    </row>
    <row r="21" spans="2:6" ht="45" x14ac:dyDescent="0.2">
      <c r="B21" s="414" t="s">
        <v>462</v>
      </c>
      <c r="C21" s="415">
        <v>0</v>
      </c>
      <c r="D21" s="416">
        <v>0</v>
      </c>
      <c r="E21" s="416">
        <v>0</v>
      </c>
    </row>
    <row r="22" spans="2:6" ht="15" x14ac:dyDescent="0.2">
      <c r="B22" s="417"/>
      <c r="C22" s="411"/>
      <c r="D22" s="412"/>
      <c r="E22" s="413"/>
    </row>
    <row r="23" spans="2:6" ht="15" x14ac:dyDescent="0.2">
      <c r="B23" s="410" t="s">
        <v>453</v>
      </c>
      <c r="C23" s="411"/>
      <c r="D23" s="412"/>
      <c r="E23" s="413"/>
    </row>
    <row r="24" spans="2:6" ht="15" x14ac:dyDescent="0.2">
      <c r="B24" s="410" t="s">
        <v>454</v>
      </c>
      <c r="C24" s="418"/>
      <c r="D24" s="412"/>
      <c r="E24" s="413"/>
    </row>
    <row r="25" spans="2:6" ht="15" x14ac:dyDescent="0.2">
      <c r="B25" s="410" t="s">
        <v>455</v>
      </c>
      <c r="C25" s="418"/>
      <c r="D25" s="412"/>
      <c r="E25" s="413"/>
    </row>
    <row r="26" spans="2:6" ht="14.25" x14ac:dyDescent="0.2">
      <c r="B26" s="410" t="s">
        <v>456</v>
      </c>
      <c r="C26" s="418"/>
      <c r="D26" s="419"/>
      <c r="E26" s="420"/>
    </row>
    <row r="27" spans="2:6" ht="15" x14ac:dyDescent="0.2">
      <c r="B27" s="410" t="s">
        <v>457</v>
      </c>
      <c r="C27" s="418"/>
      <c r="D27" s="412"/>
      <c r="E27" s="413"/>
    </row>
    <row r="28" spans="2:6" ht="15" x14ac:dyDescent="0.2">
      <c r="B28" s="410" t="s">
        <v>458</v>
      </c>
      <c r="C28" s="418"/>
      <c r="D28" s="412"/>
      <c r="E28" s="413"/>
    </row>
    <row r="29" spans="2:6" ht="15" x14ac:dyDescent="0.2">
      <c r="B29" s="410" t="s">
        <v>459</v>
      </c>
      <c r="C29" s="411"/>
      <c r="D29" s="412"/>
      <c r="E29" s="413"/>
    </row>
    <row r="30" spans="2:6" ht="15" x14ac:dyDescent="0.2">
      <c r="B30" s="410" t="s">
        <v>460</v>
      </c>
      <c r="C30" s="411"/>
      <c r="D30" s="412"/>
      <c r="E30" s="413"/>
    </row>
    <row r="31" spans="2:6" ht="15" x14ac:dyDescent="0.2">
      <c r="B31" s="410" t="s">
        <v>461</v>
      </c>
      <c r="C31" s="411"/>
      <c r="D31" s="412"/>
      <c r="E31" s="413"/>
    </row>
    <row r="32" spans="2:6" ht="15" x14ac:dyDescent="0.2">
      <c r="B32" s="400"/>
      <c r="C32" s="401"/>
      <c r="D32" s="402"/>
      <c r="E32" s="403"/>
    </row>
    <row r="33" spans="2:5" ht="15" x14ac:dyDescent="0.2">
      <c r="B33" s="421" t="s">
        <v>463</v>
      </c>
      <c r="C33" s="401"/>
      <c r="D33" s="402"/>
      <c r="E33" s="403"/>
    </row>
    <row r="34" spans="2:5" ht="15" x14ac:dyDescent="0.2">
      <c r="B34" s="400"/>
      <c r="C34" s="401"/>
      <c r="D34" s="402"/>
      <c r="E34" s="403"/>
    </row>
    <row r="35" spans="2:5" ht="15" x14ac:dyDescent="0.2">
      <c r="B35" s="422" t="s">
        <v>365</v>
      </c>
      <c r="C35" s="415">
        <f>C33+C21+C9</f>
        <v>109</v>
      </c>
      <c r="D35" s="416">
        <f>D33+D21+D9</f>
        <v>14</v>
      </c>
      <c r="E35" s="416">
        <f>E33+E21+E9</f>
        <v>123</v>
      </c>
    </row>
    <row r="36" spans="2:5" ht="15.75" thickBot="1" x14ac:dyDescent="0.25">
      <c r="B36" s="423"/>
      <c r="C36" s="424"/>
      <c r="D36" s="425"/>
      <c r="E36" s="426"/>
    </row>
    <row r="37" spans="2:5" ht="14.25" x14ac:dyDescent="0.2">
      <c r="B37" s="394"/>
      <c r="C37" s="394"/>
      <c r="D37" s="394"/>
      <c r="E37" s="394"/>
    </row>
  </sheetData>
  <mergeCells count="1">
    <mergeCell ref="B7:E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5" workbookViewId="0">
      <selection activeCell="C17" sqref="C17"/>
    </sheetView>
  </sheetViews>
  <sheetFormatPr baseColWidth="10" defaultRowHeight="12.75" x14ac:dyDescent="0.2"/>
  <cols>
    <col min="1" max="1" width="14.7109375" customWidth="1"/>
    <col min="2" max="2" width="22.7109375" style="465" customWidth="1"/>
    <col min="3" max="3" width="48" customWidth="1"/>
  </cols>
  <sheetData>
    <row r="1" spans="1:4" ht="15" x14ac:dyDescent="0.25">
      <c r="A1" s="702" t="s">
        <v>362</v>
      </c>
      <c r="B1" s="702"/>
      <c r="C1" s="702"/>
      <c r="D1" s="702"/>
    </row>
    <row r="2" spans="1:4" ht="15" x14ac:dyDescent="0.25">
      <c r="A2" s="703" t="s">
        <v>464</v>
      </c>
      <c r="B2" s="703"/>
      <c r="C2" s="703"/>
      <c r="D2" s="703"/>
    </row>
    <row r="3" spans="1:4" ht="19.5" thickBot="1" x14ac:dyDescent="0.35">
      <c r="A3" s="427"/>
      <c r="B3" s="428"/>
      <c r="C3" s="429"/>
      <c r="D3" s="427"/>
    </row>
    <row r="4" spans="1:4" ht="13.5" thickBot="1" x14ac:dyDescent="0.25">
      <c r="A4" s="430" t="s">
        <v>465</v>
      </c>
      <c r="B4" s="431" t="s">
        <v>466</v>
      </c>
      <c r="C4" s="432" t="s">
        <v>467</v>
      </c>
      <c r="D4" s="433" t="s">
        <v>468</v>
      </c>
    </row>
    <row r="5" spans="1:4" x14ac:dyDescent="0.2">
      <c r="A5" s="704" t="s">
        <v>469</v>
      </c>
      <c r="B5" s="707" t="s">
        <v>470</v>
      </c>
      <c r="C5" s="434" t="s">
        <v>471</v>
      </c>
      <c r="D5" s="435">
        <v>1</v>
      </c>
    </row>
    <row r="6" spans="1:4" ht="13.5" thickBot="1" x14ac:dyDescent="0.25">
      <c r="A6" s="705"/>
      <c r="B6" s="708"/>
      <c r="C6" s="436" t="s">
        <v>472</v>
      </c>
      <c r="D6" s="437">
        <v>1</v>
      </c>
    </row>
    <row r="7" spans="1:4" x14ac:dyDescent="0.2">
      <c r="A7" s="705"/>
      <c r="B7" s="707" t="s">
        <v>473</v>
      </c>
      <c r="C7" s="438" t="s">
        <v>474</v>
      </c>
      <c r="D7" s="439">
        <v>1</v>
      </c>
    </row>
    <row r="8" spans="1:4" ht="15" x14ac:dyDescent="0.25">
      <c r="A8" s="705"/>
      <c r="B8" s="709"/>
      <c r="C8" s="440" t="s">
        <v>475</v>
      </c>
      <c r="D8" s="441">
        <v>1</v>
      </c>
    </row>
    <row r="9" spans="1:4" ht="13.5" thickBot="1" x14ac:dyDescent="0.25">
      <c r="A9" s="706"/>
      <c r="B9" s="708"/>
      <c r="C9" s="442" t="s">
        <v>476</v>
      </c>
      <c r="D9" s="443">
        <v>1</v>
      </c>
    </row>
    <row r="10" spans="1:4" ht="15.75" thickBot="1" x14ac:dyDescent="0.25">
      <c r="A10" s="710" t="s">
        <v>477</v>
      </c>
      <c r="B10" s="714" t="s">
        <v>457</v>
      </c>
      <c r="C10" s="444" t="s">
        <v>478</v>
      </c>
      <c r="D10" s="445">
        <v>1</v>
      </c>
    </row>
    <row r="11" spans="1:4" ht="15.75" thickBot="1" x14ac:dyDescent="0.25">
      <c r="A11" s="711"/>
      <c r="B11" s="715"/>
      <c r="C11" s="446" t="s">
        <v>479</v>
      </c>
      <c r="D11" s="445">
        <v>1</v>
      </c>
    </row>
    <row r="12" spans="1:4" ht="15" x14ac:dyDescent="0.2">
      <c r="A12" s="712"/>
      <c r="B12" s="696" t="s">
        <v>480</v>
      </c>
      <c r="C12" s="447" t="s">
        <v>481</v>
      </c>
      <c r="D12" s="448">
        <v>1</v>
      </c>
    </row>
    <row r="13" spans="1:4" ht="15.75" thickBot="1" x14ac:dyDescent="0.25">
      <c r="A13" s="712"/>
      <c r="B13" s="701"/>
      <c r="C13" s="446" t="s">
        <v>482</v>
      </c>
      <c r="D13" s="449">
        <v>1</v>
      </c>
    </row>
    <row r="14" spans="1:4" ht="15" x14ac:dyDescent="0.2">
      <c r="A14" s="712"/>
      <c r="B14" s="696" t="s">
        <v>483</v>
      </c>
      <c r="C14" s="447" t="s">
        <v>484</v>
      </c>
      <c r="D14" s="448">
        <v>1</v>
      </c>
    </row>
    <row r="15" spans="1:4" ht="15" x14ac:dyDescent="0.2">
      <c r="A15" s="712"/>
      <c r="B15" s="697"/>
      <c r="C15" s="450" t="s">
        <v>485</v>
      </c>
      <c r="D15" s="451">
        <v>1</v>
      </c>
    </row>
    <row r="16" spans="1:4" ht="15.75" thickBot="1" x14ac:dyDescent="0.25">
      <c r="A16" s="712"/>
      <c r="B16" s="701"/>
      <c r="C16" s="446" t="s">
        <v>190</v>
      </c>
      <c r="D16" s="449">
        <v>1</v>
      </c>
    </row>
    <row r="17" spans="1:4" ht="15" x14ac:dyDescent="0.2">
      <c r="A17" s="712"/>
      <c r="B17" s="696" t="s">
        <v>486</v>
      </c>
      <c r="C17" s="447" t="s">
        <v>487</v>
      </c>
      <c r="D17" s="448">
        <v>1</v>
      </c>
    </row>
    <row r="18" spans="1:4" ht="15.75" thickBot="1" x14ac:dyDescent="0.25">
      <c r="A18" s="712"/>
      <c r="B18" s="701"/>
      <c r="C18" s="446" t="s">
        <v>488</v>
      </c>
      <c r="D18" s="449">
        <v>1</v>
      </c>
    </row>
    <row r="19" spans="1:4" ht="15.75" thickBot="1" x14ac:dyDescent="0.25">
      <c r="A19" s="712"/>
      <c r="B19" s="452" t="s">
        <v>489</v>
      </c>
      <c r="C19" s="453" t="s">
        <v>490</v>
      </c>
      <c r="D19" s="445">
        <v>1</v>
      </c>
    </row>
    <row r="20" spans="1:4" ht="15" x14ac:dyDescent="0.2">
      <c r="A20" s="712"/>
      <c r="B20" s="696" t="s">
        <v>491</v>
      </c>
      <c r="C20" s="447" t="s">
        <v>492</v>
      </c>
      <c r="D20" s="448">
        <v>1</v>
      </c>
    </row>
    <row r="21" spans="1:4" ht="15" x14ac:dyDescent="0.2">
      <c r="A21" s="712"/>
      <c r="B21" s="697"/>
      <c r="C21" s="454" t="s">
        <v>493</v>
      </c>
      <c r="D21" s="441">
        <v>1</v>
      </c>
    </row>
    <row r="22" spans="1:4" ht="15.75" thickBot="1" x14ac:dyDescent="0.25">
      <c r="A22" s="712"/>
      <c r="B22" s="697"/>
      <c r="C22" s="455" t="s">
        <v>494</v>
      </c>
      <c r="D22" s="456">
        <v>3</v>
      </c>
    </row>
    <row r="23" spans="1:4" ht="15.75" thickBot="1" x14ac:dyDescent="0.25">
      <c r="A23" s="712"/>
      <c r="B23" s="697"/>
      <c r="C23" s="454" t="s">
        <v>138</v>
      </c>
      <c r="D23" s="456">
        <v>1</v>
      </c>
    </row>
    <row r="24" spans="1:4" ht="15.75" thickBot="1" x14ac:dyDescent="0.25">
      <c r="A24" s="712"/>
      <c r="B24" s="457" t="s">
        <v>495</v>
      </c>
      <c r="C24" s="458" t="s">
        <v>496</v>
      </c>
      <c r="D24" s="459">
        <v>4</v>
      </c>
    </row>
    <row r="25" spans="1:4" ht="15" x14ac:dyDescent="0.2">
      <c r="A25" s="712"/>
      <c r="B25" s="698" t="s">
        <v>497</v>
      </c>
      <c r="C25" s="460" t="s">
        <v>116</v>
      </c>
      <c r="D25" s="448">
        <v>1</v>
      </c>
    </row>
    <row r="26" spans="1:4" ht="15" x14ac:dyDescent="0.2">
      <c r="A26" s="712"/>
      <c r="B26" s="699"/>
      <c r="C26" s="454" t="s">
        <v>297</v>
      </c>
      <c r="D26" s="451">
        <v>12</v>
      </c>
    </row>
    <row r="27" spans="1:4" ht="15.75" thickBot="1" x14ac:dyDescent="0.25">
      <c r="A27" s="712"/>
      <c r="B27" s="700"/>
      <c r="C27" s="446" t="s">
        <v>496</v>
      </c>
      <c r="D27" s="449">
        <v>1</v>
      </c>
    </row>
    <row r="28" spans="1:4" ht="15.75" thickBot="1" x14ac:dyDescent="0.25">
      <c r="A28" s="712"/>
      <c r="B28" s="461" t="s">
        <v>498</v>
      </c>
      <c r="C28" s="462" t="s">
        <v>87</v>
      </c>
      <c r="D28" s="456">
        <v>2</v>
      </c>
    </row>
    <row r="29" spans="1:4" ht="15" x14ac:dyDescent="0.2">
      <c r="A29" s="712"/>
      <c r="B29" s="696" t="s">
        <v>499</v>
      </c>
      <c r="C29" s="463" t="s">
        <v>74</v>
      </c>
      <c r="D29" s="448">
        <v>4</v>
      </c>
    </row>
    <row r="30" spans="1:4" ht="15.75" thickBot="1" x14ac:dyDescent="0.25">
      <c r="A30" s="712"/>
      <c r="B30" s="701"/>
      <c r="C30" s="455" t="s">
        <v>97</v>
      </c>
      <c r="D30" s="456">
        <v>3</v>
      </c>
    </row>
    <row r="31" spans="1:4" ht="15.75" thickBot="1" x14ac:dyDescent="0.25">
      <c r="A31" s="713"/>
      <c r="B31" s="452" t="s">
        <v>500</v>
      </c>
      <c r="C31" s="464" t="s">
        <v>85</v>
      </c>
      <c r="D31" s="445">
        <v>2</v>
      </c>
    </row>
    <row r="32" spans="1:4" x14ac:dyDescent="0.2">
      <c r="D32" s="466"/>
    </row>
    <row r="33" spans="4:4" ht="15" x14ac:dyDescent="0.2">
      <c r="D33" s="467"/>
    </row>
  </sheetData>
  <mergeCells count="13">
    <mergeCell ref="B20:B23"/>
    <mergeCell ref="B25:B27"/>
    <mergeCell ref="B29:B30"/>
    <mergeCell ref="A1:D1"/>
    <mergeCell ref="A2:D2"/>
    <mergeCell ref="A5:A9"/>
    <mergeCell ref="B5:B6"/>
    <mergeCell ref="B7:B9"/>
    <mergeCell ref="A10:A31"/>
    <mergeCell ref="B10:B11"/>
    <mergeCell ref="B12:B13"/>
    <mergeCell ref="B14:B16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Rel Puesto 2018</vt:lpstr>
      <vt:lpstr>Cargas Sociales</vt:lpstr>
      <vt:lpstr>Remuneraciones Cargos fijos</vt:lpstr>
      <vt:lpstr>RESUMEN DE PUESTO</vt:lpstr>
      <vt:lpstr>FORMULA 9</vt:lpstr>
      <vt:lpstr>FORMULA 10</vt:lpstr>
      <vt:lpstr>Desgloce Pluses</vt:lpstr>
      <vt:lpstr>Desg. Grupo Ocupacional</vt:lpstr>
      <vt:lpstr>Puestos Asesoría</vt:lpstr>
      <vt:lpstr>comparativo puestos</vt:lpstr>
      <vt:lpstr>Detalle Extras</vt:lpstr>
      <vt:lpstr>'Cargas Sociales'!Área_de_impresión</vt:lpstr>
      <vt:lpstr>'FORMULA 10'!Área_de_impresión</vt:lpstr>
      <vt:lpstr>'FORMULA 9'!Área_de_impresión</vt:lpstr>
      <vt:lpstr>'Rel Puesto 2018'!Área_de_impresión</vt:lpstr>
      <vt:lpstr>'Remuneraciones Cargos fijos'!Área_de_impresión</vt:lpstr>
      <vt:lpstr>'RESUMEN DE PUESTO'!Área_de_impresión</vt:lpstr>
    </vt:vector>
  </TitlesOfParts>
  <Company>PRESUPUESTO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Ólger Bogantes Calvo.</dc:creator>
  <cp:lastModifiedBy>Karol Arroyo</cp:lastModifiedBy>
  <cp:lastPrinted>2018-10-03T15:11:20Z</cp:lastPrinted>
  <dcterms:created xsi:type="dcterms:W3CDTF">2005-04-29T21:13:43Z</dcterms:created>
  <dcterms:modified xsi:type="dcterms:W3CDTF">2018-10-03T15:23:14Z</dcterms:modified>
</cp:coreProperties>
</file>